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procedimenti gestiti 2019" sheetId="1" r:id="rId1"/>
  </sheets>
  <definedNames/>
  <calcPr fullCalcOnLoad="1"/>
</workbook>
</file>

<file path=xl/sharedStrings.xml><?xml version="1.0" encoding="utf-8"?>
<sst xmlns="http://schemas.openxmlformats.org/spreadsheetml/2006/main" count="144" uniqueCount="125">
  <si>
    <t>CAMPOBASSO</t>
  </si>
  <si>
    <t>L'AQUILA</t>
  </si>
  <si>
    <t>Basilicata</t>
  </si>
  <si>
    <t>Calabria</t>
  </si>
  <si>
    <t>COSENZA</t>
  </si>
  <si>
    <t>Campania</t>
  </si>
  <si>
    <t>AVELLINO</t>
  </si>
  <si>
    <t>Emilia Romagna</t>
  </si>
  <si>
    <t>MODENA</t>
  </si>
  <si>
    <t>Lazio</t>
  </si>
  <si>
    <t>FROSINONE</t>
  </si>
  <si>
    <t>Liguria</t>
  </si>
  <si>
    <t>Lombardia</t>
  </si>
  <si>
    <t>MANTOVA</t>
  </si>
  <si>
    <t>PAVIA</t>
  </si>
  <si>
    <t>Marche</t>
  </si>
  <si>
    <t>MACERATA</t>
  </si>
  <si>
    <t>ALESSANDRIA</t>
  </si>
  <si>
    <t>CUNEO</t>
  </si>
  <si>
    <t>VERCELLI</t>
  </si>
  <si>
    <t>Puglia</t>
  </si>
  <si>
    <t>FOGGIA</t>
  </si>
  <si>
    <t>TARANTO</t>
  </si>
  <si>
    <t>Sardegna</t>
  </si>
  <si>
    <t>NUORO</t>
  </si>
  <si>
    <t>Sicilia</t>
  </si>
  <si>
    <t>AGRIGENTO</t>
  </si>
  <si>
    <t>CALTANISSETTA</t>
  </si>
  <si>
    <t>MESSINA</t>
  </si>
  <si>
    <t>SIRACUSA</t>
  </si>
  <si>
    <t>TRAPANI</t>
  </si>
  <si>
    <t>Toscana</t>
  </si>
  <si>
    <t>LIVORNO</t>
  </si>
  <si>
    <t>MASSA</t>
  </si>
  <si>
    <t>SIENA</t>
  </si>
  <si>
    <t>Umbria</t>
  </si>
  <si>
    <t>PADOVA</t>
  </si>
  <si>
    <t>TRENTO</t>
  </si>
  <si>
    <t>UDINE</t>
  </si>
  <si>
    <t>Piemonte e                   Valle d'Aosta</t>
  </si>
  <si>
    <t>BOLZANO</t>
  </si>
  <si>
    <t>CASERTA</t>
  </si>
  <si>
    <t>,</t>
  </si>
  <si>
    <t>Istanze pendenti per Messa alla Prova</t>
  </si>
  <si>
    <t>Molise</t>
  </si>
  <si>
    <t>Abruzzo</t>
  </si>
  <si>
    <t>Trentino-Alto Adige</t>
  </si>
  <si>
    <t xml:space="preserve">Veneto       </t>
  </si>
  <si>
    <t xml:space="preserve">Friuli-Venezia Giulia </t>
  </si>
  <si>
    <t>Regioni</t>
  </si>
  <si>
    <t>TOTALE</t>
  </si>
  <si>
    <t>osservazione IIPP</t>
  </si>
  <si>
    <t>osservazione in libertà</t>
  </si>
  <si>
    <t>totale</t>
  </si>
  <si>
    <t xml:space="preserve">Uffici </t>
  </si>
  <si>
    <t>pesatura</t>
  </si>
  <si>
    <t>criminalità</t>
  </si>
  <si>
    <t>TERNI (SPOLETO)</t>
  </si>
  <si>
    <t>PESCARA - distrettuale</t>
  </si>
  <si>
    <t>TERAMO</t>
  </si>
  <si>
    <t>POTENZA-distrettuale</t>
  </si>
  <si>
    <t>MATERA</t>
  </si>
  <si>
    <t>CROTONE</t>
  </si>
  <si>
    <t>CATANZARO - interdistrettuale</t>
  </si>
  <si>
    <t>VIBO VALENTIA - s.d</t>
  </si>
  <si>
    <t>REGGIO CALABRIA - distrettuale</t>
  </si>
  <si>
    <t>BENEVENTO</t>
  </si>
  <si>
    <t>NAPOLI - interdistrettuale</t>
  </si>
  <si>
    <t>SALERNO - distrettuale</t>
  </si>
  <si>
    <t>BOLOGNA - interdistrettuale</t>
  </si>
  <si>
    <t>FORLì</t>
  </si>
  <si>
    <t>RIMINI - s.d.</t>
  </si>
  <si>
    <t>REGGIO EMILIA - distrettuale</t>
  </si>
  <si>
    <t>ROMA - interdistrettuale</t>
  </si>
  <si>
    <t>LATINA</t>
  </si>
  <si>
    <t>VITERBO - distrettuale</t>
  </si>
  <si>
    <t>GENOVA - distrettuale</t>
  </si>
  <si>
    <t>IMPERIA</t>
  </si>
  <si>
    <t>BRESCIA - distrettuale</t>
  </si>
  <si>
    <t>BERGAMO</t>
  </si>
  <si>
    <t>COMO - distrettuale</t>
  </si>
  <si>
    <t>VARESE</t>
  </si>
  <si>
    <t>MILANO - interdistrettuale</t>
  </si>
  <si>
    <t>ANCONA - distrettuale</t>
  </si>
  <si>
    <t>NOVARA - distrettuale</t>
  </si>
  <si>
    <t>TORINO - interdistrettuale</t>
  </si>
  <si>
    <t>BARI - interdistrettuale</t>
  </si>
  <si>
    <t>LECCE - distrettuale</t>
  </si>
  <si>
    <t>BRINDISI</t>
  </si>
  <si>
    <t>CAGLIARI - interdistrettuale</t>
  </si>
  <si>
    <t>ORISTANO</t>
  </si>
  <si>
    <t>SASSARI - distrettuale</t>
  </si>
  <si>
    <t>PALERMO - interdistrettuale</t>
  </si>
  <si>
    <t>RAGUSA</t>
  </si>
  <si>
    <t>CATANIA - distrettuale</t>
  </si>
  <si>
    <t>FIRENZE  - interdistrettuale</t>
  </si>
  <si>
    <t>AREZZO - s.d.</t>
  </si>
  <si>
    <t>PISTOIA</t>
  </si>
  <si>
    <t>PRATO</t>
  </si>
  <si>
    <t>LA SPEZIA - s.d.</t>
  </si>
  <si>
    <t>LUCCA - s.d.</t>
  </si>
  <si>
    <t>PISA - distrettuale</t>
  </si>
  <si>
    <t>PERUGIA - distrettuale</t>
  </si>
  <si>
    <t>TRIESTE - distrettuale</t>
  </si>
  <si>
    <t>VENEZIA - interdistrettuale</t>
  </si>
  <si>
    <t>TREVISO - s.d.</t>
  </si>
  <si>
    <t>VICENZA - s.d.</t>
  </si>
  <si>
    <t>VERONA - distrettuale</t>
  </si>
  <si>
    <r>
      <t xml:space="preserve">PROCEDIMENTI GESTITI ANNO 2019                                                                                                                                  </t>
    </r>
    <r>
      <rPr>
        <sz val="8"/>
        <rFont val="Arial"/>
        <family val="2"/>
      </rPr>
      <t xml:space="preserve">somma dei procedimenti pervenuti e in corso </t>
    </r>
    <r>
      <rPr>
        <sz val="9"/>
        <rFont val="Arial"/>
        <family val="2"/>
      </rPr>
      <t>a inizio anno</t>
    </r>
  </si>
  <si>
    <t>Misure di Sicurezza, Sanzioni Sostitutive, Libertà Vigilata e Lavoro di Pubblica Utilità e altre misure alternative alla detenzione</t>
  </si>
  <si>
    <t>SAVONA - s.d.</t>
  </si>
  <si>
    <t>VERBANIA - s.d.</t>
  </si>
  <si>
    <t>AOSTA  - s.d.</t>
  </si>
  <si>
    <t>GORIZIA s.d.</t>
  </si>
  <si>
    <t>Vecchia Pianta Organica</t>
  </si>
  <si>
    <t>Affidamento e Map</t>
  </si>
  <si>
    <t>differenza</t>
  </si>
  <si>
    <t>*s.d. non aperte (3FSS x7 sedi)</t>
  </si>
  <si>
    <t>Fss a disposizione</t>
  </si>
  <si>
    <t>Fabbisogno</t>
  </si>
  <si>
    <t>Fss pesatura</t>
  </si>
  <si>
    <t>FSS complessità organizzativa</t>
  </si>
  <si>
    <t>FSS complessità territoriale</t>
  </si>
  <si>
    <t xml:space="preserve">FABBISOGNO FSS </t>
  </si>
  <si>
    <t>Proposta Nuova Pianta Organica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</si>
</sst>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[$-410]dddd\ d\ mmmm\ yyyy"/>
    <numFmt numFmtId="183" formatCode="_(* #,##0.00_);_(* \(#,##0.00\);_(* &quot;-&quot;??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0.0"/>
    <numFmt numFmtId="188" formatCode="#,##0_);\(#,##0\)"/>
    <numFmt numFmtId="189" formatCode="0_)"/>
    <numFmt numFmtId="190" formatCode="0.00_)"/>
    <numFmt numFmtId="191" formatCode="d\ mmm\ yyyy"/>
    <numFmt numFmtId="192" formatCode="&quot;ITL&quot;\ #,##0;\-&quot;ITL&quot;\ #,##0"/>
    <numFmt numFmtId="193" formatCode="&quot;ITL&quot;\ #,##0;[Red]\-&quot;ITL&quot;\ #,##0"/>
    <numFmt numFmtId="194" formatCode="&quot;ITL&quot;\ #,##0.00;\-&quot;ITL&quot;\ #,##0.00"/>
    <numFmt numFmtId="195" formatCode="&quot;ITL&quot;\ #,##0.00;[Red]\-&quot;ITL&quot;\ #,##0.00"/>
    <numFmt numFmtId="196" formatCode="_-&quot;ITL&quot;\ * #,##0_-;\-&quot;ITL&quot;\ * #,##0_-;_-&quot;ITL&quot;\ * &quot;-&quot;_-;_-@_-"/>
    <numFmt numFmtId="197" formatCode="_-&quot;ITL&quot;\ * #,##0.00_-;\-&quot;ITL&quot;\ * #,##0.00_-;_-&quot;ITL&quot;\ * &quot;-&quot;??_-;_-@_-"/>
    <numFmt numFmtId="198" formatCode="#,##0_ ;\-#,##0\ "/>
    <numFmt numFmtId="199" formatCode="d/m/yyyy"/>
    <numFmt numFmtId="200" formatCode="#,###"/>
    <numFmt numFmtId="201" formatCode="0.0000%"/>
    <numFmt numFmtId="202" formatCode="#,##0;[Red]#,##0"/>
    <numFmt numFmtId="203" formatCode="_-* #,##0.0_-;\-* #,##0.0_-;_-* &quot;-&quot;??_-;_-@_-"/>
    <numFmt numFmtId="204" formatCode="#,##0.0"/>
    <numFmt numFmtId="205" formatCode="_-* #,##0_-;\-* #,##0_-;_-* &quot;-&quot;??_-;_-@_-"/>
    <numFmt numFmtId="206" formatCode="#,##0.0_ ;\-#,##0.0\ "/>
    <numFmt numFmtId="207" formatCode="0.0000000"/>
    <numFmt numFmtId="208" formatCode="0.000000"/>
    <numFmt numFmtId="209" formatCode="0.00000"/>
    <numFmt numFmtId="210" formatCode="0.0000"/>
    <numFmt numFmtId="211" formatCode="0.000"/>
    <numFmt numFmtId="212" formatCode="_-* #,##0.000_-;\-* #,##0.000_-;_-* &quot;-&quot;??_-;_-@_-"/>
    <numFmt numFmtId="213" formatCode="_-* #,##0.0000_-;\-* #,##0.0000_-;_-* &quot;-&quot;??_-;_-@_-"/>
    <numFmt numFmtId="214" formatCode="&quot;Attivo&quot;;&quot;Attivo&quot;;&quot;Inattivo&quot;"/>
  </numFmts>
  <fonts count="52"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1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6" fillId="0" borderId="14" xfId="0" applyFont="1" applyBorder="1" applyAlignment="1" applyProtection="1">
      <alignment/>
      <protection locked="0"/>
    </xf>
    <xf numFmtId="0" fontId="6" fillId="0" borderId="11" xfId="0" applyNumberFormat="1" applyFont="1" applyBorder="1" applyAlignment="1" applyProtection="1">
      <alignment/>
      <protection locked="0"/>
    </xf>
    <xf numFmtId="3" fontId="6" fillId="0" borderId="10" xfId="0" applyNumberFormat="1" applyFont="1" applyBorder="1" applyAlignment="1" applyProtection="1">
      <alignment/>
      <protection locked="0"/>
    </xf>
    <xf numFmtId="3" fontId="6" fillId="0" borderId="14" xfId="0" applyNumberFormat="1" applyFont="1" applyBorder="1" applyAlignment="1" applyProtection="1">
      <alignment/>
      <protection locked="0"/>
    </xf>
    <xf numFmtId="3" fontId="6" fillId="0" borderId="12" xfId="0" applyNumberFormat="1" applyFont="1" applyBorder="1" applyAlignment="1" applyProtection="1">
      <alignment/>
      <protection locked="0"/>
    </xf>
    <xf numFmtId="3" fontId="6" fillId="0" borderId="11" xfId="0" applyNumberFormat="1" applyFont="1" applyBorder="1" applyAlignment="1" applyProtection="1">
      <alignment/>
      <protection locked="0"/>
    </xf>
    <xf numFmtId="3" fontId="3" fillId="0" borderId="15" xfId="0" applyNumberFormat="1" applyFont="1" applyBorder="1" applyAlignment="1" applyProtection="1">
      <alignment/>
      <protection locked="0"/>
    </xf>
    <xf numFmtId="3" fontId="3" fillId="0" borderId="14" xfId="0" applyNumberFormat="1" applyFont="1" applyBorder="1" applyAlignment="1" applyProtection="1">
      <alignment/>
      <protection locked="0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0" fontId="7" fillId="33" borderId="16" xfId="0" applyFont="1" applyFill="1" applyBorder="1" applyAlignment="1" applyProtection="1">
      <alignment horizontal="center" vertical="center" wrapText="1"/>
      <protection locked="0"/>
    </xf>
    <xf numFmtId="0" fontId="7" fillId="33" borderId="17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6" fillId="0" borderId="0" xfId="0" applyFont="1" applyAlignment="1">
      <alignment wrapText="1"/>
    </xf>
    <xf numFmtId="0" fontId="3" fillId="0" borderId="15" xfId="0" applyFont="1" applyBorder="1" applyAlignment="1" applyProtection="1">
      <alignment/>
      <protection locked="0"/>
    </xf>
    <xf numFmtId="0" fontId="6" fillId="0" borderId="18" xfId="0" applyFont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6" fillId="0" borderId="14" xfId="0" applyFont="1" applyFill="1" applyBorder="1" applyAlignment="1" applyProtection="1">
      <alignment/>
      <protection locked="0"/>
    </xf>
    <xf numFmtId="0" fontId="6" fillId="34" borderId="10" xfId="0" applyFont="1" applyFill="1" applyBorder="1" applyAlignment="1" applyProtection="1">
      <alignment/>
      <protection locked="0"/>
    </xf>
    <xf numFmtId="0" fontId="6" fillId="34" borderId="14" xfId="0" applyFont="1" applyFill="1" applyBorder="1" applyAlignment="1" applyProtection="1">
      <alignment/>
      <protection locked="0"/>
    </xf>
    <xf numFmtId="0" fontId="6" fillId="34" borderId="12" xfId="0" applyFont="1" applyFill="1" applyBorder="1" applyAlignment="1" applyProtection="1">
      <alignment/>
      <protection locked="0"/>
    </xf>
    <xf numFmtId="0" fontId="6" fillId="34" borderId="11" xfId="0" applyFont="1" applyFill="1" applyBorder="1" applyAlignment="1" applyProtection="1">
      <alignment/>
      <protection locked="0"/>
    </xf>
    <xf numFmtId="0" fontId="6" fillId="34" borderId="11" xfId="0" applyNumberFormat="1" applyFont="1" applyFill="1" applyBorder="1" applyAlignment="1" applyProtection="1">
      <alignment/>
      <protection locked="0"/>
    </xf>
    <xf numFmtId="3" fontId="6" fillId="34" borderId="11" xfId="0" applyNumberFormat="1" applyFont="1" applyFill="1" applyBorder="1" applyAlignment="1" applyProtection="1">
      <alignment/>
      <protection locked="0"/>
    </xf>
    <xf numFmtId="0" fontId="6" fillId="34" borderId="19" xfId="0" applyFont="1" applyFill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3" fontId="6" fillId="0" borderId="19" xfId="0" applyNumberFormat="1" applyFont="1" applyBorder="1" applyAlignment="1" applyProtection="1">
      <alignment/>
      <protection locked="0"/>
    </xf>
    <xf numFmtId="0" fontId="6" fillId="35" borderId="20" xfId="0" applyFont="1" applyFill="1" applyBorder="1" applyAlignment="1" applyProtection="1">
      <alignment/>
      <protection locked="0"/>
    </xf>
    <xf numFmtId="0" fontId="7" fillId="35" borderId="20" xfId="0" applyFont="1" applyFill="1" applyBorder="1" applyAlignment="1" applyProtection="1">
      <alignment/>
      <protection locked="0"/>
    </xf>
    <xf numFmtId="3" fontId="7" fillId="35" borderId="20" xfId="0" applyNumberFormat="1" applyFont="1" applyFill="1" applyBorder="1" applyAlignment="1" applyProtection="1">
      <alignment/>
      <protection locked="0"/>
    </xf>
    <xf numFmtId="0" fontId="6" fillId="34" borderId="14" xfId="0" applyNumberFormat="1" applyFont="1" applyFill="1" applyBorder="1" applyAlignment="1" applyProtection="1">
      <alignment/>
      <protection locked="0"/>
    </xf>
    <xf numFmtId="0" fontId="6" fillId="0" borderId="14" xfId="0" applyNumberFormat="1" applyFont="1" applyBorder="1" applyAlignment="1" applyProtection="1">
      <alignment/>
      <protection locked="0"/>
    </xf>
    <xf numFmtId="0" fontId="6" fillId="0" borderId="14" xfId="0" applyFont="1" applyBorder="1" applyAlignment="1" applyProtection="1">
      <alignment/>
      <protection locked="0"/>
    </xf>
    <xf numFmtId="3" fontId="6" fillId="0" borderId="14" xfId="0" applyNumberFormat="1" applyFont="1" applyBorder="1" applyAlignment="1" applyProtection="1">
      <alignment/>
      <protection locked="0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205" fontId="8" fillId="0" borderId="0" xfId="45" applyNumberFormat="1" applyFont="1" applyAlignment="1">
      <alignment/>
    </xf>
    <xf numFmtId="205" fontId="0" fillId="0" borderId="0" xfId="45" applyNumberFormat="1" applyFont="1" applyAlignment="1">
      <alignment/>
    </xf>
    <xf numFmtId="205" fontId="14" fillId="0" borderId="0" xfId="45" applyNumberFormat="1" applyFont="1" applyAlignment="1">
      <alignment/>
    </xf>
    <xf numFmtId="203" fontId="0" fillId="0" borderId="21" xfId="45" applyNumberFormat="1" applyFont="1" applyBorder="1" applyAlignment="1">
      <alignment/>
    </xf>
    <xf numFmtId="203" fontId="0" fillId="0" borderId="22" xfId="45" applyNumberFormat="1" applyFont="1" applyBorder="1" applyAlignment="1">
      <alignment/>
    </xf>
    <xf numFmtId="187" fontId="0" fillId="0" borderId="22" xfId="0" applyNumberFormat="1" applyBorder="1" applyAlignment="1">
      <alignment/>
    </xf>
    <xf numFmtId="0" fontId="0" fillId="8" borderId="0" xfId="0" applyFont="1" applyFill="1" applyAlignment="1">
      <alignment/>
    </xf>
    <xf numFmtId="205" fontId="0" fillId="8" borderId="0" xfId="45" applyNumberFormat="1" applyFont="1" applyFill="1" applyAlignment="1">
      <alignment/>
    </xf>
    <xf numFmtId="205" fontId="8" fillId="8" borderId="0" xfId="45" applyNumberFormat="1" applyFont="1" applyFill="1" applyAlignment="1">
      <alignment/>
    </xf>
    <xf numFmtId="205" fontId="0" fillId="8" borderId="22" xfId="45" applyNumberFormat="1" applyFont="1" applyFill="1" applyBorder="1" applyAlignment="1">
      <alignment/>
    </xf>
    <xf numFmtId="205" fontId="13" fillId="0" borderId="0" xfId="45" applyNumberFormat="1" applyFont="1" applyAlignment="1">
      <alignment/>
    </xf>
    <xf numFmtId="0" fontId="15" fillId="8" borderId="0" xfId="0" applyFont="1" applyFill="1" applyAlignment="1">
      <alignment/>
    </xf>
    <xf numFmtId="1" fontId="0" fillId="8" borderId="22" xfId="0" applyNumberFormat="1" applyFont="1" applyFill="1" applyBorder="1" applyAlignment="1">
      <alignment/>
    </xf>
    <xf numFmtId="0" fontId="0" fillId="8" borderId="22" xfId="0" applyFont="1" applyFill="1" applyBorder="1" applyAlignment="1">
      <alignment/>
    </xf>
    <xf numFmtId="0" fontId="6" fillId="0" borderId="23" xfId="0" applyFont="1" applyBorder="1" applyAlignment="1" applyProtection="1">
      <alignment/>
      <protection locked="0"/>
    </xf>
    <xf numFmtId="3" fontId="6" fillId="0" borderId="23" xfId="0" applyNumberFormat="1" applyFont="1" applyBorder="1" applyAlignment="1" applyProtection="1">
      <alignment/>
      <protection locked="0"/>
    </xf>
    <xf numFmtId="205" fontId="6" fillId="0" borderId="19" xfId="45" applyNumberFormat="1" applyFont="1" applyBorder="1" applyAlignment="1" applyProtection="1">
      <alignment/>
      <protection locked="0"/>
    </xf>
    <xf numFmtId="205" fontId="7" fillId="35" borderId="20" xfId="45" applyNumberFormat="1" applyFont="1" applyFill="1" applyBorder="1" applyAlignment="1" applyProtection="1">
      <alignment/>
      <protection locked="0"/>
    </xf>
    <xf numFmtId="205" fontId="6" fillId="0" borderId="10" xfId="45" applyNumberFormat="1" applyFont="1" applyBorder="1" applyAlignment="1" applyProtection="1">
      <alignment/>
      <protection locked="0"/>
    </xf>
    <xf numFmtId="205" fontId="6" fillId="0" borderId="14" xfId="45" applyNumberFormat="1" applyFont="1" applyBorder="1" applyAlignment="1" applyProtection="1">
      <alignment/>
      <protection locked="0"/>
    </xf>
    <xf numFmtId="205" fontId="6" fillId="0" borderId="12" xfId="45" applyNumberFormat="1" applyFont="1" applyBorder="1" applyAlignment="1" applyProtection="1">
      <alignment/>
      <protection locked="0"/>
    </xf>
    <xf numFmtId="205" fontId="6" fillId="0" borderId="11" xfId="45" applyNumberFormat="1" applyFont="1" applyBorder="1" applyAlignment="1" applyProtection="1">
      <alignment/>
      <protection locked="0"/>
    </xf>
    <xf numFmtId="205" fontId="3" fillId="0" borderId="15" xfId="45" applyNumberFormat="1" applyFont="1" applyBorder="1" applyAlignment="1" applyProtection="1">
      <alignment/>
      <protection locked="0"/>
    </xf>
    <xf numFmtId="205" fontId="6" fillId="0" borderId="18" xfId="45" applyNumberFormat="1" applyFont="1" applyBorder="1" applyAlignment="1" applyProtection="1">
      <alignment/>
      <protection locked="0"/>
    </xf>
    <xf numFmtId="205" fontId="6" fillId="0" borderId="23" xfId="45" applyNumberFormat="1" applyFont="1" applyBorder="1" applyAlignment="1" applyProtection="1">
      <alignment/>
      <protection locked="0"/>
    </xf>
    <xf numFmtId="205" fontId="6" fillId="0" borderId="12" xfId="45" applyNumberFormat="1" applyFont="1" applyBorder="1" applyAlignment="1" applyProtection="1">
      <alignment/>
      <protection locked="0"/>
    </xf>
    <xf numFmtId="205" fontId="6" fillId="0" borderId="14" xfId="45" applyNumberFormat="1" applyFont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205" fontId="0" fillId="8" borderId="22" xfId="45" applyNumberFormat="1" applyFont="1" applyFill="1" applyBorder="1" applyAlignment="1">
      <alignment/>
    </xf>
    <xf numFmtId="205" fontId="0" fillId="8" borderId="0" xfId="45" applyNumberFormat="1" applyFont="1" applyFill="1" applyAlignment="1">
      <alignment/>
    </xf>
    <xf numFmtId="205" fontId="13" fillId="0" borderId="0" xfId="45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205" fontId="8" fillId="0" borderId="22" xfId="45" applyNumberFormat="1" applyFont="1" applyFill="1" applyBorder="1" applyAlignment="1">
      <alignment/>
    </xf>
    <xf numFmtId="0" fontId="6" fillId="0" borderId="23" xfId="0" applyFont="1" applyFill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/>
      <protection locked="0"/>
    </xf>
    <xf numFmtId="3" fontId="6" fillId="0" borderId="12" xfId="0" applyNumberFormat="1" applyFont="1" applyFill="1" applyBorder="1" applyAlignment="1" applyProtection="1">
      <alignment/>
      <protection locked="0"/>
    </xf>
    <xf numFmtId="205" fontId="6" fillId="0" borderId="12" xfId="45" applyNumberFormat="1" applyFont="1" applyFill="1" applyBorder="1" applyAlignment="1" applyProtection="1">
      <alignment/>
      <protection locked="0"/>
    </xf>
    <xf numFmtId="0" fontId="6" fillId="0" borderId="12" xfId="0" applyNumberFormat="1" applyFont="1" applyFill="1" applyBorder="1" applyAlignment="1" applyProtection="1">
      <alignment/>
      <protection locked="0"/>
    </xf>
    <xf numFmtId="0" fontId="6" fillId="0" borderId="11" xfId="0" applyNumberFormat="1" applyFont="1" applyFill="1" applyBorder="1" applyAlignment="1" applyProtection="1">
      <alignment/>
      <protection locked="0"/>
    </xf>
    <xf numFmtId="3" fontId="6" fillId="0" borderId="11" xfId="0" applyNumberFormat="1" applyFont="1" applyFill="1" applyBorder="1" applyAlignment="1" applyProtection="1">
      <alignment/>
      <protection locked="0"/>
    </xf>
    <xf numFmtId="205" fontId="6" fillId="0" borderId="11" xfId="45" applyNumberFormat="1" applyFont="1" applyFill="1" applyBorder="1" applyAlignment="1" applyProtection="1">
      <alignment/>
      <protection locked="0"/>
    </xf>
    <xf numFmtId="3" fontId="6" fillId="0" borderId="14" xfId="0" applyNumberFormat="1" applyFont="1" applyFill="1" applyBorder="1" applyAlignment="1" applyProtection="1">
      <alignment/>
      <protection locked="0"/>
    </xf>
    <xf numFmtId="205" fontId="6" fillId="0" borderId="14" xfId="45" applyNumberFormat="1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3" fontId="6" fillId="0" borderId="10" xfId="0" applyNumberFormat="1" applyFont="1" applyFill="1" applyBorder="1" applyAlignment="1" applyProtection="1">
      <alignment/>
      <protection locked="0"/>
    </xf>
    <xf numFmtId="205" fontId="6" fillId="0" borderId="10" xfId="45" applyNumberFormat="1" applyFont="1" applyFill="1" applyBorder="1" applyAlignment="1" applyProtection="1">
      <alignment/>
      <protection locked="0"/>
    </xf>
    <xf numFmtId="3" fontId="6" fillId="0" borderId="12" xfId="0" applyNumberFormat="1" applyFont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/>
      <protection locked="0"/>
    </xf>
    <xf numFmtId="205" fontId="2" fillId="0" borderId="13" xfId="45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205" fontId="15" fillId="0" borderId="24" xfId="45" applyNumberFormat="1" applyFont="1" applyBorder="1" applyAlignment="1">
      <alignment horizontal="center"/>
    </xf>
    <xf numFmtId="0" fontId="0" fillId="8" borderId="0" xfId="0" applyFont="1" applyFill="1" applyAlignment="1">
      <alignment horizontal="center" vertical="center" wrapText="1"/>
    </xf>
    <xf numFmtId="205" fontId="0" fillId="8" borderId="0" xfId="45" applyNumberFormat="1" applyFont="1" applyFill="1" applyAlignment="1">
      <alignment horizontal="center" vertical="center" wrapText="1"/>
    </xf>
    <xf numFmtId="205" fontId="11" fillId="0" borderId="0" xfId="45" applyNumberFormat="1" applyFont="1" applyAlignment="1">
      <alignment horizontal="center" vertical="center" wrapText="1"/>
    </xf>
    <xf numFmtId="205" fontId="15" fillId="0" borderId="0" xfId="45" applyNumberFormat="1" applyFont="1" applyFill="1" applyAlignment="1">
      <alignment/>
    </xf>
    <xf numFmtId="205" fontId="11" fillId="0" borderId="0" xfId="45" applyNumberFormat="1" applyFont="1" applyFill="1" applyAlignment="1">
      <alignment horizontal="center" vertical="center" wrapText="1"/>
    </xf>
    <xf numFmtId="205" fontId="0" fillId="0" borderId="0" xfId="45" applyNumberFormat="1" applyFont="1" applyFill="1" applyBorder="1" applyAlignment="1">
      <alignment/>
    </xf>
    <xf numFmtId="205" fontId="0" fillId="0" borderId="0" xfId="45" applyNumberFormat="1" applyFont="1" applyFill="1" applyAlignment="1">
      <alignment horizontal="right" wrapText="1"/>
    </xf>
    <xf numFmtId="205" fontId="0" fillId="0" borderId="0" xfId="45" applyNumberFormat="1" applyFont="1" applyFill="1" applyAlignment="1">
      <alignment/>
    </xf>
    <xf numFmtId="205" fontId="8" fillId="0" borderId="0" xfId="45" applyNumberFormat="1" applyFont="1" applyFill="1" applyAlignment="1">
      <alignment horizontal="right" wrapText="1"/>
    </xf>
    <xf numFmtId="205" fontId="8" fillId="0" borderId="0" xfId="45" applyNumberFormat="1" applyFont="1" applyFill="1" applyAlignment="1">
      <alignment/>
    </xf>
    <xf numFmtId="205" fontId="8" fillId="0" borderId="25" xfId="45" applyNumberFormat="1" applyFont="1" applyFill="1" applyBorder="1" applyAlignment="1">
      <alignment/>
    </xf>
    <xf numFmtId="205" fontId="17" fillId="0" borderId="25" xfId="45" applyNumberFormat="1" applyFont="1" applyFill="1" applyBorder="1" applyAlignment="1">
      <alignment/>
    </xf>
    <xf numFmtId="205" fontId="16" fillId="0" borderId="26" xfId="45" applyNumberFormat="1" applyFont="1" applyFill="1" applyBorder="1" applyAlignment="1">
      <alignment vertical="center" wrapText="1"/>
    </xf>
    <xf numFmtId="205" fontId="16" fillId="0" borderId="26" xfId="45" applyNumberFormat="1" applyFont="1" applyFill="1" applyBorder="1" applyAlignment="1">
      <alignment horizontal="center" wrapText="1"/>
    </xf>
    <xf numFmtId="205" fontId="16" fillId="0" borderId="0" xfId="45" applyNumberFormat="1" applyFont="1" applyFill="1" applyBorder="1" applyAlignment="1">
      <alignment vertical="center" wrapText="1"/>
    </xf>
    <xf numFmtId="205" fontId="16" fillId="0" borderId="0" xfId="45" applyNumberFormat="1" applyFont="1" applyFill="1" applyBorder="1" applyAlignment="1">
      <alignment horizontal="center" wrapText="1"/>
    </xf>
    <xf numFmtId="205" fontId="13" fillId="0" borderId="0" xfId="45" applyNumberFormat="1" applyFont="1" applyFill="1" applyAlignment="1">
      <alignment/>
    </xf>
    <xf numFmtId="205" fontId="0" fillId="0" borderId="0" xfId="45" applyNumberFormat="1" applyFont="1" applyFill="1" applyAlignment="1">
      <alignment/>
    </xf>
    <xf numFmtId="205" fontId="8" fillId="0" borderId="22" xfId="45" applyNumberFormat="1" applyFont="1" applyFill="1" applyBorder="1" applyAlignment="1">
      <alignment horizontal="right" wrapText="1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0" fillId="0" borderId="2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" fillId="0" borderId="27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0" fontId="9" fillId="33" borderId="16" xfId="0" applyFont="1" applyFill="1" applyBorder="1" applyAlignment="1" applyProtection="1">
      <alignment horizontal="center" vertical="center" wrapText="1"/>
      <protection locked="0"/>
    </xf>
    <xf numFmtId="0" fontId="9" fillId="33" borderId="17" xfId="0" applyFont="1" applyFill="1" applyBorder="1" applyAlignment="1" applyProtection="1">
      <alignment horizontal="center" vertical="center" wrapText="1"/>
      <protection locked="0"/>
    </xf>
    <xf numFmtId="0" fontId="9" fillId="33" borderId="25" xfId="0" applyFont="1" applyFill="1" applyBorder="1" applyAlignment="1" applyProtection="1">
      <alignment horizontal="center" vertical="center" wrapText="1"/>
      <protection locked="0"/>
    </xf>
    <xf numFmtId="0" fontId="9" fillId="33" borderId="28" xfId="0" applyFont="1" applyFill="1" applyBorder="1" applyAlignment="1" applyProtection="1">
      <alignment horizontal="center" vertical="center" wrapText="1"/>
      <protection locked="0"/>
    </xf>
    <xf numFmtId="0" fontId="7" fillId="33" borderId="25" xfId="0" applyFont="1" applyFill="1" applyBorder="1" applyAlignment="1" applyProtection="1">
      <alignment horizontal="center" vertical="center" wrapText="1"/>
      <protection locked="0"/>
    </xf>
    <xf numFmtId="0" fontId="7" fillId="33" borderId="28" xfId="0" applyFont="1" applyFill="1" applyBorder="1" applyAlignment="1" applyProtection="1">
      <alignment horizontal="center" vertical="center" wrapText="1"/>
      <protection locked="0"/>
    </xf>
    <xf numFmtId="0" fontId="10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205" fontId="9" fillId="33" borderId="25" xfId="45" applyNumberFormat="1" applyFont="1" applyFill="1" applyBorder="1" applyAlignment="1" applyProtection="1">
      <alignment horizontal="center" vertical="center" wrapText="1"/>
      <protection locked="0"/>
    </xf>
    <xf numFmtId="205" fontId="9" fillId="33" borderId="28" xfId="45" applyNumberFormat="1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7" fillId="33" borderId="30" xfId="0" applyFont="1" applyFill="1" applyBorder="1" applyAlignment="1" applyProtection="1">
      <alignment horizontal="center" vertical="center"/>
      <protection locked="0"/>
    </xf>
    <xf numFmtId="0" fontId="7" fillId="33" borderId="31" xfId="0" applyFont="1" applyFill="1" applyBorder="1" applyAlignment="1" applyProtection="1">
      <alignment horizontal="center" vertical="center"/>
      <protection locked="0"/>
    </xf>
    <xf numFmtId="0" fontId="7" fillId="36" borderId="25" xfId="0" applyFont="1" applyFill="1" applyBorder="1" applyAlignment="1" applyProtection="1">
      <alignment horizontal="center" vertical="center" wrapText="1"/>
      <protection locked="0"/>
    </xf>
    <xf numFmtId="0" fontId="7" fillId="36" borderId="28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6"/>
  <sheetViews>
    <sheetView tabSelected="1" zoomScale="71" zoomScaleNormal="71" zoomScalePageLayoutView="0" workbookViewId="0" topLeftCell="D61">
      <selection activeCell="Y35" sqref="Y35"/>
    </sheetView>
  </sheetViews>
  <sheetFormatPr defaultColWidth="9.140625" defaultRowHeight="12.75"/>
  <cols>
    <col min="1" max="1" width="13.421875" style="0" customWidth="1"/>
    <col min="2" max="2" width="27.7109375" style="0" bestFit="1" customWidth="1"/>
    <col min="3" max="3" width="6.28125" style="0" hidden="1" customWidth="1"/>
    <col min="4" max="4" width="15.140625" style="0" customWidth="1"/>
    <col min="5" max="5" width="19.28125" style="0" customWidth="1"/>
    <col min="6" max="6" width="14.140625" style="0" customWidth="1"/>
    <col min="7" max="7" width="13.421875" style="0" customWidth="1"/>
    <col min="8" max="8" width="12.7109375" style="0" customWidth="1"/>
    <col min="9" max="9" width="7.57421875" style="45" customWidth="1"/>
    <col min="10" max="10" width="8.28125" style="0" customWidth="1"/>
    <col min="11" max="11" width="8.421875" style="0" customWidth="1"/>
    <col min="12" max="12" width="8.00390625" style="0" customWidth="1"/>
    <col min="13" max="13" width="8.140625" style="0" customWidth="1"/>
    <col min="14" max="14" width="8.00390625" style="0" customWidth="1"/>
    <col min="15" max="15" width="11.421875" style="0" customWidth="1"/>
    <col min="16" max="16" width="10.00390625" style="0" bestFit="1" customWidth="1"/>
    <col min="17" max="17" width="9.8515625" style="0" customWidth="1"/>
    <col min="18" max="18" width="9.140625" style="43" customWidth="1"/>
    <col min="19" max="19" width="13.7109375" style="45" customWidth="1"/>
    <col min="20" max="20" width="12.00390625" style="45" customWidth="1"/>
    <col min="21" max="21" width="13.57421875" style="54" customWidth="1"/>
    <col min="22" max="22" width="14.421875" style="54" customWidth="1"/>
    <col min="23" max="23" width="9.140625" style="0" customWidth="1"/>
    <col min="24" max="24" width="6.140625" style="100" customWidth="1"/>
  </cols>
  <sheetData>
    <row r="1" spans="1:20" ht="48.75" customHeight="1">
      <c r="A1" s="133" t="s">
        <v>108</v>
      </c>
      <c r="B1" s="133"/>
      <c r="C1" s="133"/>
      <c r="D1" s="133"/>
      <c r="E1" s="133"/>
      <c r="F1" s="133"/>
      <c r="G1" s="133"/>
      <c r="H1" s="134"/>
      <c r="I1" s="134"/>
      <c r="P1" s="46"/>
      <c r="Q1" s="42"/>
      <c r="R1" s="50"/>
      <c r="S1" s="51"/>
      <c r="T1" s="74"/>
    </row>
    <row r="2" spans="1:24" ht="62.25" customHeight="1">
      <c r="A2" s="138" t="s">
        <v>49</v>
      </c>
      <c r="B2" s="140" t="s">
        <v>54</v>
      </c>
      <c r="C2" s="17"/>
      <c r="D2" s="131" t="s">
        <v>115</v>
      </c>
      <c r="E2" s="127" t="s">
        <v>109</v>
      </c>
      <c r="F2" s="129" t="s">
        <v>51</v>
      </c>
      <c r="G2" s="129" t="s">
        <v>52</v>
      </c>
      <c r="H2" s="129" t="s">
        <v>43</v>
      </c>
      <c r="I2" s="135" t="s">
        <v>53</v>
      </c>
      <c r="J2" s="126" t="s">
        <v>55</v>
      </c>
      <c r="K2" s="126"/>
      <c r="L2" s="126"/>
      <c r="M2" s="126"/>
      <c r="N2" s="126"/>
      <c r="O2" s="20" t="s">
        <v>56</v>
      </c>
      <c r="P2" s="42" t="s">
        <v>53</v>
      </c>
      <c r="Q2" s="46">
        <v>800</v>
      </c>
      <c r="R2" s="97" t="s">
        <v>120</v>
      </c>
      <c r="S2" s="98" t="s">
        <v>121</v>
      </c>
      <c r="T2" s="98" t="s">
        <v>122</v>
      </c>
      <c r="U2" s="99" t="s">
        <v>123</v>
      </c>
      <c r="V2" s="75" t="s">
        <v>124</v>
      </c>
      <c r="W2" s="76" t="s">
        <v>114</v>
      </c>
      <c r="X2" s="101" t="s">
        <v>116</v>
      </c>
    </row>
    <row r="3" spans="1:20" ht="66.75" customHeight="1" thickBot="1">
      <c r="A3" s="139"/>
      <c r="B3" s="141"/>
      <c r="C3" s="18"/>
      <c r="D3" s="132"/>
      <c r="E3" s="128"/>
      <c r="F3" s="130"/>
      <c r="G3" s="130"/>
      <c r="H3" s="130"/>
      <c r="I3" s="136"/>
      <c r="J3" s="20">
        <v>30</v>
      </c>
      <c r="K3" s="20">
        <v>10</v>
      </c>
      <c r="L3" s="20">
        <v>20</v>
      </c>
      <c r="M3" s="20">
        <v>20</v>
      </c>
      <c r="N3" s="20">
        <v>20</v>
      </c>
      <c r="O3" s="20">
        <v>5</v>
      </c>
      <c r="P3" s="20"/>
      <c r="Q3" s="20"/>
      <c r="R3" s="55"/>
      <c r="S3" s="52"/>
      <c r="T3" s="52"/>
    </row>
    <row r="4" spans="1:24" ht="12.75" customHeight="1">
      <c r="A4" s="137" t="s">
        <v>44</v>
      </c>
      <c r="B4" s="32" t="s">
        <v>0</v>
      </c>
      <c r="C4" s="33"/>
      <c r="D4" s="33">
        <v>325</v>
      </c>
      <c r="E4" s="34">
        <v>208</v>
      </c>
      <c r="F4" s="10">
        <v>289</v>
      </c>
      <c r="G4" s="34">
        <v>164</v>
      </c>
      <c r="H4" s="33">
        <v>165</v>
      </c>
      <c r="I4" s="60">
        <f>SUM(D4:H4)</f>
        <v>1151</v>
      </c>
      <c r="J4" s="47">
        <f>D4*J$3/100</f>
        <v>97.5</v>
      </c>
      <c r="K4" s="48">
        <f>E4*K$3/100</f>
        <v>20.8</v>
      </c>
      <c r="L4" s="48">
        <f>F4*L$3/100</f>
        <v>57.8</v>
      </c>
      <c r="M4" s="48">
        <f>G4*M$3/100</f>
        <v>32.8</v>
      </c>
      <c r="N4" s="48">
        <f>H4*N$3/100</f>
        <v>33</v>
      </c>
      <c r="O4" s="48"/>
      <c r="P4" s="48">
        <f>SUM(J4:O4)</f>
        <v>241.89999999999998</v>
      </c>
      <c r="Q4" s="49">
        <f>$Q$2/$P$106*P4</f>
        <v>4.1127145616278105</v>
      </c>
      <c r="R4" s="56">
        <v>4</v>
      </c>
      <c r="S4" s="53">
        <v>1</v>
      </c>
      <c r="T4" s="73">
        <v>3</v>
      </c>
      <c r="U4" s="77">
        <f>SUM(R4:T4)</f>
        <v>8</v>
      </c>
      <c r="V4" s="77">
        <v>8</v>
      </c>
      <c r="W4">
        <v>8</v>
      </c>
      <c r="X4" s="102"/>
    </row>
    <row r="5" spans="1:24" ht="12.75" customHeight="1" thickBot="1">
      <c r="A5" s="118"/>
      <c r="B5" s="36" t="s">
        <v>50</v>
      </c>
      <c r="C5" s="35"/>
      <c r="D5" s="35"/>
      <c r="E5" s="37">
        <v>0</v>
      </c>
      <c r="F5" s="37"/>
      <c r="G5" s="37"/>
      <c r="H5" s="36"/>
      <c r="I5" s="61"/>
      <c r="J5" s="47">
        <f aca="true" t="shared" si="0" ref="J5:J36">D5*J$3/100</f>
        <v>0</v>
      </c>
      <c r="K5" s="48"/>
      <c r="L5" s="48"/>
      <c r="M5" s="48"/>
      <c r="N5" s="48"/>
      <c r="O5" s="48"/>
      <c r="P5" s="48"/>
      <c r="Q5" s="49"/>
      <c r="R5" s="56"/>
      <c r="S5" s="53"/>
      <c r="T5" s="73"/>
      <c r="U5" s="77"/>
      <c r="V5" s="77"/>
      <c r="X5" s="102"/>
    </row>
    <row r="6" spans="1:24" ht="13.5" thickTop="1">
      <c r="A6" s="123" t="s">
        <v>45</v>
      </c>
      <c r="B6" s="26" t="s">
        <v>1</v>
      </c>
      <c r="C6" s="2"/>
      <c r="D6" s="2">
        <v>375</v>
      </c>
      <c r="E6" s="9">
        <v>314</v>
      </c>
      <c r="F6" s="9">
        <v>469</v>
      </c>
      <c r="G6" s="9">
        <v>133</v>
      </c>
      <c r="H6" s="2">
        <v>226</v>
      </c>
      <c r="I6" s="62">
        <f>SUM(D6:H6)</f>
        <v>1517</v>
      </c>
      <c r="J6" s="47">
        <f t="shared" si="0"/>
        <v>112.5</v>
      </c>
      <c r="K6" s="48">
        <f>E6*K$3/100</f>
        <v>31.4</v>
      </c>
      <c r="L6" s="48">
        <f aca="true" t="shared" si="1" ref="L6:L71">F6*L$3/100</f>
        <v>93.8</v>
      </c>
      <c r="M6" s="48">
        <f aca="true" t="shared" si="2" ref="M6:M71">G6*M$3/100</f>
        <v>26.6</v>
      </c>
      <c r="N6" s="48">
        <f aca="true" t="shared" si="3" ref="N6:N71">H6*N$3/100</f>
        <v>45.2</v>
      </c>
      <c r="O6" s="48"/>
      <c r="P6" s="48">
        <f>SUM(J6:O6)</f>
        <v>309.5</v>
      </c>
      <c r="Q6" s="49">
        <f>$Q$2/$P$106*P6</f>
        <v>5.262030412665595</v>
      </c>
      <c r="R6" s="56">
        <f aca="true" t="shared" si="4" ref="R6:R70">ROUND(Q6,0)</f>
        <v>5</v>
      </c>
      <c r="S6" s="53">
        <v>1</v>
      </c>
      <c r="T6" s="73">
        <v>3</v>
      </c>
      <c r="U6" s="77">
        <f>SUM(R6:T6)</f>
        <v>9</v>
      </c>
      <c r="V6" s="77">
        <v>9</v>
      </c>
      <c r="W6">
        <v>9</v>
      </c>
      <c r="X6" s="102"/>
    </row>
    <row r="7" spans="1:24" ht="12.75">
      <c r="A7" s="124"/>
      <c r="B7" s="27" t="s">
        <v>58</v>
      </c>
      <c r="C7" s="7"/>
      <c r="D7" s="7">
        <v>1113</v>
      </c>
      <c r="E7" s="10">
        <v>885</v>
      </c>
      <c r="F7" s="10">
        <v>665</v>
      </c>
      <c r="G7" s="10">
        <v>407</v>
      </c>
      <c r="H7" s="7">
        <v>437</v>
      </c>
      <c r="I7" s="63">
        <f>SUM(D7:H7)</f>
        <v>3507</v>
      </c>
      <c r="J7" s="47">
        <f t="shared" si="0"/>
        <v>333.9</v>
      </c>
      <c r="K7" s="48">
        <f>E7*K$3/100</f>
        <v>88.5</v>
      </c>
      <c r="L7" s="48">
        <f t="shared" si="1"/>
        <v>133</v>
      </c>
      <c r="M7" s="48">
        <f t="shared" si="2"/>
        <v>81.4</v>
      </c>
      <c r="N7" s="48">
        <f t="shared" si="3"/>
        <v>87.4</v>
      </c>
      <c r="O7" s="48"/>
      <c r="P7" s="48">
        <f>SUM(J7:O7)</f>
        <v>724.1999999999999</v>
      </c>
      <c r="Q7" s="49">
        <f>$Q$2/$P$106*P7</f>
        <v>12.312641114224308</v>
      </c>
      <c r="R7" s="56">
        <v>12</v>
      </c>
      <c r="S7" s="53">
        <v>3</v>
      </c>
      <c r="T7" s="73">
        <v>1</v>
      </c>
      <c r="U7" s="77">
        <f>SUM(R7:T7)</f>
        <v>16</v>
      </c>
      <c r="V7" s="77">
        <v>16</v>
      </c>
      <c r="W7">
        <v>18</v>
      </c>
      <c r="X7" s="102">
        <v>-2</v>
      </c>
    </row>
    <row r="8" spans="1:24" ht="12.75">
      <c r="A8" s="124"/>
      <c r="B8" s="27" t="s">
        <v>59</v>
      </c>
      <c r="C8" s="7"/>
      <c r="D8" s="7">
        <v>441</v>
      </c>
      <c r="E8" s="10">
        <v>561</v>
      </c>
      <c r="F8" s="10">
        <v>349</v>
      </c>
      <c r="G8" s="10">
        <v>135</v>
      </c>
      <c r="H8" s="7">
        <v>220</v>
      </c>
      <c r="I8" s="63">
        <f>SUM(D8:H8)</f>
        <v>1706</v>
      </c>
      <c r="J8" s="47">
        <f t="shared" si="0"/>
        <v>132.3</v>
      </c>
      <c r="K8" s="48">
        <f>E8*K$3/100</f>
        <v>56.1</v>
      </c>
      <c r="L8" s="48">
        <f t="shared" si="1"/>
        <v>69.8</v>
      </c>
      <c r="M8" s="48">
        <f t="shared" si="2"/>
        <v>27</v>
      </c>
      <c r="N8" s="48">
        <f t="shared" si="3"/>
        <v>44</v>
      </c>
      <c r="O8" s="48"/>
      <c r="P8" s="48">
        <f>SUM(J8:O8)</f>
        <v>329.2</v>
      </c>
      <c r="Q8" s="49">
        <f>$Q$2/$P$106*P8</f>
        <v>5.596964173988736</v>
      </c>
      <c r="R8" s="56">
        <f t="shared" si="4"/>
        <v>6</v>
      </c>
      <c r="S8" s="53">
        <v>1</v>
      </c>
      <c r="T8" s="73">
        <v>1</v>
      </c>
      <c r="U8" s="77">
        <f aca="true" t="shared" si="5" ref="U8:U74">SUM(R8:T8)</f>
        <v>8</v>
      </c>
      <c r="V8" s="77">
        <v>8</v>
      </c>
      <c r="W8">
        <v>8</v>
      </c>
      <c r="X8" s="102"/>
    </row>
    <row r="9" spans="1:24" ht="13.5" thickBot="1">
      <c r="A9" s="125"/>
      <c r="B9" s="36" t="s">
        <v>50</v>
      </c>
      <c r="C9" s="35"/>
      <c r="D9" s="35"/>
      <c r="E9" s="36">
        <v>0</v>
      </c>
      <c r="F9" s="37"/>
      <c r="G9" s="37"/>
      <c r="H9" s="37"/>
      <c r="I9" s="61"/>
      <c r="J9" s="47">
        <f t="shared" si="0"/>
        <v>0</v>
      </c>
      <c r="K9" s="48"/>
      <c r="L9" s="48"/>
      <c r="M9" s="48"/>
      <c r="N9" s="48"/>
      <c r="O9" s="48"/>
      <c r="P9" s="48"/>
      <c r="Q9" s="49"/>
      <c r="R9" s="56"/>
      <c r="S9" s="53"/>
      <c r="T9" s="73"/>
      <c r="U9" s="77"/>
      <c r="V9" s="77"/>
      <c r="X9" s="102"/>
    </row>
    <row r="10" spans="1:24" ht="13.5" thickTop="1">
      <c r="A10" s="123" t="s">
        <v>2</v>
      </c>
      <c r="B10" s="28" t="s">
        <v>60</v>
      </c>
      <c r="C10" s="4"/>
      <c r="D10" s="4">
        <v>443</v>
      </c>
      <c r="E10" s="11">
        <v>130</v>
      </c>
      <c r="F10" s="11">
        <v>197</v>
      </c>
      <c r="G10" s="11">
        <v>106</v>
      </c>
      <c r="H10" s="4">
        <v>267</v>
      </c>
      <c r="I10" s="64">
        <f>SUM(D10:H10)</f>
        <v>1143</v>
      </c>
      <c r="J10" s="47">
        <f t="shared" si="0"/>
        <v>132.9</v>
      </c>
      <c r="K10" s="48">
        <f>E10*K$3/100</f>
        <v>13</v>
      </c>
      <c r="L10" s="48">
        <f t="shared" si="1"/>
        <v>39.4</v>
      </c>
      <c r="M10" s="48">
        <f t="shared" si="2"/>
        <v>21.2</v>
      </c>
      <c r="N10" s="48">
        <f t="shared" si="3"/>
        <v>53.4</v>
      </c>
      <c r="O10" s="48"/>
      <c r="P10" s="48">
        <f>SUM(J10:O10)</f>
        <v>259.9</v>
      </c>
      <c r="Q10" s="49">
        <f>$Q$2/$P$106*P10</f>
        <v>4.418745409537279</v>
      </c>
      <c r="R10" s="56">
        <f t="shared" si="4"/>
        <v>4</v>
      </c>
      <c r="S10" s="53">
        <v>3</v>
      </c>
      <c r="T10" s="73">
        <v>5</v>
      </c>
      <c r="U10" s="77">
        <f t="shared" si="5"/>
        <v>12</v>
      </c>
      <c r="V10" s="77">
        <v>12</v>
      </c>
      <c r="W10">
        <v>12</v>
      </c>
      <c r="X10" s="102"/>
    </row>
    <row r="11" spans="1:24" ht="12.75">
      <c r="A11" s="124"/>
      <c r="B11" s="27" t="s">
        <v>61</v>
      </c>
      <c r="C11" s="7"/>
      <c r="D11" s="7">
        <v>232</v>
      </c>
      <c r="E11" s="10">
        <v>146</v>
      </c>
      <c r="F11" s="10">
        <v>102</v>
      </c>
      <c r="G11" s="10">
        <v>118</v>
      </c>
      <c r="H11" s="7">
        <v>92</v>
      </c>
      <c r="I11" s="63">
        <f>SUM(D11:H11)</f>
        <v>690</v>
      </c>
      <c r="J11" s="47">
        <f t="shared" si="0"/>
        <v>69.6</v>
      </c>
      <c r="K11" s="48">
        <f>E11*K$3/100</f>
        <v>14.6</v>
      </c>
      <c r="L11" s="48">
        <f t="shared" si="1"/>
        <v>20.4</v>
      </c>
      <c r="M11" s="48">
        <f t="shared" si="2"/>
        <v>23.6</v>
      </c>
      <c r="N11" s="48">
        <f t="shared" si="3"/>
        <v>18.4</v>
      </c>
      <c r="O11" s="48"/>
      <c r="P11" s="48">
        <f>SUM(J11:O11)</f>
        <v>146.6</v>
      </c>
      <c r="Q11" s="49">
        <f>$Q$2/$P$106*P11</f>
        <v>2.492451239084899</v>
      </c>
      <c r="R11" s="56">
        <v>3</v>
      </c>
      <c r="S11" s="53">
        <v>1</v>
      </c>
      <c r="T11" s="73">
        <v>4</v>
      </c>
      <c r="U11" s="77">
        <f t="shared" si="5"/>
        <v>8</v>
      </c>
      <c r="V11" s="77">
        <v>8</v>
      </c>
      <c r="W11">
        <v>8</v>
      </c>
      <c r="X11" s="102"/>
    </row>
    <row r="12" spans="1:24" ht="13.5" thickBot="1">
      <c r="A12" s="125"/>
      <c r="B12" s="36" t="s">
        <v>50</v>
      </c>
      <c r="C12" s="35"/>
      <c r="D12" s="35"/>
      <c r="E12" s="36">
        <v>0</v>
      </c>
      <c r="F12" s="36"/>
      <c r="G12" s="36"/>
      <c r="H12" s="36"/>
      <c r="I12" s="61"/>
      <c r="J12" s="47">
        <f t="shared" si="0"/>
        <v>0</v>
      </c>
      <c r="K12" s="48"/>
      <c r="L12" s="48"/>
      <c r="M12" s="48"/>
      <c r="N12" s="48"/>
      <c r="O12" s="48"/>
      <c r="P12" s="48"/>
      <c r="Q12" s="49"/>
      <c r="R12" s="56"/>
      <c r="S12" s="53"/>
      <c r="T12" s="73"/>
      <c r="U12" s="77"/>
      <c r="V12" s="77"/>
      <c r="X12" s="102"/>
    </row>
    <row r="13" spans="1:24" ht="13.5" thickTop="1">
      <c r="A13" s="116" t="s">
        <v>3</v>
      </c>
      <c r="B13" s="79" t="s">
        <v>63</v>
      </c>
      <c r="C13" s="79"/>
      <c r="D13" s="79">
        <v>243</v>
      </c>
      <c r="E13" s="80">
        <v>263</v>
      </c>
      <c r="F13" s="80">
        <v>476</v>
      </c>
      <c r="G13" s="80">
        <v>134</v>
      </c>
      <c r="H13" s="79">
        <v>162</v>
      </c>
      <c r="I13" s="81">
        <f>SUM(D13:H13)</f>
        <v>1278</v>
      </c>
      <c r="J13" s="47">
        <f t="shared" si="0"/>
        <v>72.9</v>
      </c>
      <c r="K13" s="48">
        <f>E13*K$3/100</f>
        <v>26.3</v>
      </c>
      <c r="L13" s="48">
        <f t="shared" si="1"/>
        <v>95.2</v>
      </c>
      <c r="M13" s="48">
        <f t="shared" si="2"/>
        <v>26.8</v>
      </c>
      <c r="N13" s="48">
        <f t="shared" si="3"/>
        <v>32.4</v>
      </c>
      <c r="O13" s="48">
        <f>(J13+K13+L13+M13+N13)*$O$3/100</f>
        <v>12.68</v>
      </c>
      <c r="P13" s="48">
        <f>SUM(J13:O13)</f>
        <v>266.28000000000003</v>
      </c>
      <c r="Q13" s="49">
        <f>$Q$2/$P$106*P13</f>
        <v>4.527216343407415</v>
      </c>
      <c r="R13" s="56">
        <v>4</v>
      </c>
      <c r="S13" s="53">
        <v>5</v>
      </c>
      <c r="T13" s="73">
        <v>5</v>
      </c>
      <c r="U13" s="77">
        <f t="shared" si="5"/>
        <v>14</v>
      </c>
      <c r="V13" s="77">
        <v>14</v>
      </c>
      <c r="W13">
        <v>14</v>
      </c>
      <c r="X13" s="102"/>
    </row>
    <row r="14" spans="1:24" ht="12.75">
      <c r="A14" s="117"/>
      <c r="B14" s="26" t="s">
        <v>62</v>
      </c>
      <c r="C14" s="2"/>
      <c r="D14" s="2">
        <v>158</v>
      </c>
      <c r="E14" s="9">
        <v>145</v>
      </c>
      <c r="F14" s="9">
        <v>154</v>
      </c>
      <c r="G14" s="9">
        <v>141</v>
      </c>
      <c r="H14" s="2">
        <v>69</v>
      </c>
      <c r="I14" s="62">
        <f>SUM(D14:H14)</f>
        <v>667</v>
      </c>
      <c r="J14" s="47">
        <f t="shared" si="0"/>
        <v>47.4</v>
      </c>
      <c r="K14" s="48">
        <f>E14*K$3/100</f>
        <v>14.5</v>
      </c>
      <c r="L14" s="48">
        <f t="shared" si="1"/>
        <v>30.8</v>
      </c>
      <c r="M14" s="48">
        <f t="shared" si="2"/>
        <v>28.2</v>
      </c>
      <c r="N14" s="48">
        <f t="shared" si="3"/>
        <v>13.8</v>
      </c>
      <c r="O14" s="48">
        <f>(J14+K14+L14+M14+N14)*$O$3/100</f>
        <v>6.735000000000001</v>
      </c>
      <c r="P14" s="48">
        <f>SUM(J14:O14)</f>
        <v>141.43500000000003</v>
      </c>
      <c r="Q14" s="49">
        <f>$Q$2/$P$106*P14</f>
        <v>2.4046373874486546</v>
      </c>
      <c r="R14" s="56">
        <v>3</v>
      </c>
      <c r="S14" s="53">
        <v>1</v>
      </c>
      <c r="T14" s="73">
        <v>4</v>
      </c>
      <c r="U14" s="77">
        <f t="shared" si="5"/>
        <v>8</v>
      </c>
      <c r="V14" s="77">
        <v>8</v>
      </c>
      <c r="W14">
        <v>8</v>
      </c>
      <c r="X14" s="102"/>
    </row>
    <row r="15" spans="1:24" ht="12.75">
      <c r="A15" s="117"/>
      <c r="B15" s="29" t="s">
        <v>64</v>
      </c>
      <c r="C15" s="3"/>
      <c r="D15" s="3">
        <v>100</v>
      </c>
      <c r="E15" s="12">
        <v>100</v>
      </c>
      <c r="F15" s="12">
        <v>146</v>
      </c>
      <c r="G15" s="12">
        <v>66</v>
      </c>
      <c r="H15" s="3">
        <v>48</v>
      </c>
      <c r="I15" s="65">
        <f>SUM(D15:H15)</f>
        <v>460</v>
      </c>
      <c r="J15" s="47">
        <f t="shared" si="0"/>
        <v>30</v>
      </c>
      <c r="K15" s="48">
        <f>E15*K$3/100</f>
        <v>10</v>
      </c>
      <c r="L15" s="48">
        <f t="shared" si="1"/>
        <v>29.2</v>
      </c>
      <c r="M15" s="48">
        <f t="shared" si="2"/>
        <v>13.2</v>
      </c>
      <c r="N15" s="48">
        <f t="shared" si="3"/>
        <v>9.6</v>
      </c>
      <c r="O15" s="48">
        <f>(J15+K15+L15+M15+N15)*$O$3/100</f>
        <v>4.6</v>
      </c>
      <c r="P15" s="48">
        <f>SUM(J15:O15)</f>
        <v>96.6</v>
      </c>
      <c r="Q15" s="49">
        <f>$Q$2/$P$106*P15</f>
        <v>1.6423655504474843</v>
      </c>
      <c r="R15" s="56">
        <v>2</v>
      </c>
      <c r="S15" s="53"/>
      <c r="T15" s="73">
        <v>2</v>
      </c>
      <c r="U15" s="77">
        <f t="shared" si="5"/>
        <v>4</v>
      </c>
      <c r="V15" s="77">
        <v>4</v>
      </c>
      <c r="W15">
        <v>4</v>
      </c>
      <c r="X15" s="102"/>
    </row>
    <row r="16" spans="1:24" ht="12.75">
      <c r="A16" s="121"/>
      <c r="B16" s="29" t="s">
        <v>4</v>
      </c>
      <c r="C16" s="3"/>
      <c r="D16" s="3">
        <v>685</v>
      </c>
      <c r="E16" s="12">
        <v>506</v>
      </c>
      <c r="F16" s="12">
        <v>549</v>
      </c>
      <c r="G16" s="12">
        <v>287</v>
      </c>
      <c r="H16" s="3">
        <v>328</v>
      </c>
      <c r="I16" s="65">
        <f>SUM(D16:H16)</f>
        <v>2355</v>
      </c>
      <c r="J16" s="47">
        <f t="shared" si="0"/>
        <v>205.5</v>
      </c>
      <c r="K16" s="48">
        <f>E16*K$3/100</f>
        <v>50.6</v>
      </c>
      <c r="L16" s="48">
        <f t="shared" si="1"/>
        <v>109.8</v>
      </c>
      <c r="M16" s="48">
        <f t="shared" si="2"/>
        <v>57.4</v>
      </c>
      <c r="N16" s="48">
        <f t="shared" si="3"/>
        <v>65.6</v>
      </c>
      <c r="O16" s="48">
        <f>(J16+K16+L16+M16+N16)*$O$3/100</f>
        <v>24.445</v>
      </c>
      <c r="P16" s="48">
        <f>SUM(J16:O16)</f>
        <v>513.345</v>
      </c>
      <c r="Q16" s="49">
        <f>$Q$2/$P$106*P16</f>
        <v>8.72774475667147</v>
      </c>
      <c r="R16" s="56">
        <f t="shared" si="4"/>
        <v>9</v>
      </c>
      <c r="S16" s="53">
        <v>1</v>
      </c>
      <c r="T16" s="73">
        <v>2</v>
      </c>
      <c r="U16" s="77">
        <f t="shared" si="5"/>
        <v>12</v>
      </c>
      <c r="V16" s="77">
        <v>12</v>
      </c>
      <c r="W16">
        <v>12</v>
      </c>
      <c r="X16" s="102"/>
    </row>
    <row r="17" spans="1:24" ht="12.75">
      <c r="A17" s="121"/>
      <c r="B17" s="27" t="s">
        <v>65</v>
      </c>
      <c r="C17" s="7"/>
      <c r="D17" s="7">
        <v>639</v>
      </c>
      <c r="E17" s="10">
        <v>538</v>
      </c>
      <c r="F17" s="10">
        <v>474</v>
      </c>
      <c r="G17" s="10">
        <v>609</v>
      </c>
      <c r="H17" s="7">
        <v>304</v>
      </c>
      <c r="I17" s="63">
        <f>SUM(D17:H17)</f>
        <v>2564</v>
      </c>
      <c r="J17" s="47">
        <f t="shared" si="0"/>
        <v>191.7</v>
      </c>
      <c r="K17" s="48">
        <f>E17*K$3/100</f>
        <v>53.8</v>
      </c>
      <c r="L17" s="48">
        <f t="shared" si="1"/>
        <v>94.8</v>
      </c>
      <c r="M17" s="48">
        <f t="shared" si="2"/>
        <v>121.8</v>
      </c>
      <c r="N17" s="48">
        <f t="shared" si="3"/>
        <v>60.8</v>
      </c>
      <c r="O17" s="48">
        <f>(J17+K17+L17+M17+N17)*$O$3/100</f>
        <v>26.145</v>
      </c>
      <c r="P17" s="48">
        <f>SUM(J17:O17)</f>
        <v>549.045</v>
      </c>
      <c r="Q17" s="49">
        <f>$Q$2/$P$106*P17</f>
        <v>9.334705938358583</v>
      </c>
      <c r="R17" s="56">
        <v>9</v>
      </c>
      <c r="S17" s="53">
        <v>3</v>
      </c>
      <c r="T17" s="73">
        <v>5</v>
      </c>
      <c r="U17" s="77">
        <f t="shared" si="5"/>
        <v>17</v>
      </c>
      <c r="V17" s="77">
        <v>17</v>
      </c>
      <c r="W17">
        <v>19</v>
      </c>
      <c r="X17" s="102">
        <v>-2</v>
      </c>
    </row>
    <row r="18" spans="1:24" ht="13.5" thickBot="1">
      <c r="A18" s="122"/>
      <c r="B18" s="36" t="s">
        <v>50</v>
      </c>
      <c r="C18" s="35"/>
      <c r="D18" s="35"/>
      <c r="E18" s="36">
        <v>0</v>
      </c>
      <c r="F18" s="36"/>
      <c r="G18" s="36"/>
      <c r="H18" s="36"/>
      <c r="I18" s="61"/>
      <c r="J18" s="47">
        <f t="shared" si="0"/>
        <v>0</v>
      </c>
      <c r="K18" s="48"/>
      <c r="L18" s="48"/>
      <c r="M18" s="48"/>
      <c r="N18" s="48"/>
      <c r="O18" s="48"/>
      <c r="P18" s="48"/>
      <c r="Q18" s="49"/>
      <c r="R18" s="56"/>
      <c r="S18" s="53"/>
      <c r="T18" s="73"/>
      <c r="U18" s="77"/>
      <c r="V18" s="77"/>
      <c r="X18" s="102"/>
    </row>
    <row r="19" spans="1:24" ht="13.5" thickTop="1">
      <c r="A19" s="116" t="s">
        <v>5</v>
      </c>
      <c r="B19" s="82" t="s">
        <v>6</v>
      </c>
      <c r="C19" s="82"/>
      <c r="D19" s="82">
        <v>284</v>
      </c>
      <c r="E19" s="80">
        <v>259</v>
      </c>
      <c r="F19" s="80">
        <v>358</v>
      </c>
      <c r="G19" s="80">
        <v>47</v>
      </c>
      <c r="H19" s="82">
        <v>224</v>
      </c>
      <c r="I19" s="81">
        <f>SUM(D19:H19)</f>
        <v>1172</v>
      </c>
      <c r="J19" s="47">
        <f t="shared" si="0"/>
        <v>85.2</v>
      </c>
      <c r="K19" s="48">
        <f>E19*K$3/100</f>
        <v>25.9</v>
      </c>
      <c r="L19" s="48">
        <f t="shared" si="1"/>
        <v>71.6</v>
      </c>
      <c r="M19" s="48">
        <f t="shared" si="2"/>
        <v>9.4</v>
      </c>
      <c r="N19" s="48">
        <f t="shared" si="3"/>
        <v>44.8</v>
      </c>
      <c r="O19" s="48">
        <f>(J19+K19+L19+M19+N19)*$O$3/100</f>
        <v>11.845</v>
      </c>
      <c r="P19" s="48">
        <f>SUM(J19:O19)</f>
        <v>248.74499999999998</v>
      </c>
      <c r="Q19" s="49">
        <f>$Q$2/$P$106*P19</f>
        <v>4.2290912924022726</v>
      </c>
      <c r="R19" s="56">
        <v>4</v>
      </c>
      <c r="S19" s="53">
        <v>1</v>
      </c>
      <c r="T19" s="73">
        <v>4</v>
      </c>
      <c r="U19" s="77">
        <f t="shared" si="5"/>
        <v>9</v>
      </c>
      <c r="V19" s="77">
        <v>9</v>
      </c>
      <c r="W19">
        <v>11</v>
      </c>
      <c r="X19" s="102">
        <v>-2</v>
      </c>
    </row>
    <row r="20" spans="1:24" ht="12.75">
      <c r="A20" s="121"/>
      <c r="B20" s="83" t="s">
        <v>66</v>
      </c>
      <c r="C20" s="83"/>
      <c r="D20" s="83">
        <v>134</v>
      </c>
      <c r="E20" s="84">
        <v>109</v>
      </c>
      <c r="F20" s="84">
        <v>86</v>
      </c>
      <c r="G20" s="84">
        <v>27</v>
      </c>
      <c r="H20" s="83">
        <v>87</v>
      </c>
      <c r="I20" s="85">
        <f>SUM(D20:H20)</f>
        <v>443</v>
      </c>
      <c r="J20" s="47">
        <f t="shared" si="0"/>
        <v>40.2</v>
      </c>
      <c r="K20" s="48">
        <f>E20*K$3/100</f>
        <v>10.9</v>
      </c>
      <c r="L20" s="48">
        <f t="shared" si="1"/>
        <v>17.2</v>
      </c>
      <c r="M20" s="48">
        <f t="shared" si="2"/>
        <v>5.4</v>
      </c>
      <c r="N20" s="48">
        <f t="shared" si="3"/>
        <v>17.4</v>
      </c>
      <c r="O20" s="48">
        <f>(J20+K20+L20+M20+N20)*$O$3/100</f>
        <v>4.555</v>
      </c>
      <c r="P20" s="48">
        <f>SUM(J20:O20)</f>
        <v>95.655</v>
      </c>
      <c r="Q20" s="49">
        <f>$Q$2/$P$106*P20</f>
        <v>1.6262989309322373</v>
      </c>
      <c r="R20" s="56">
        <v>2</v>
      </c>
      <c r="S20" s="53">
        <v>1</v>
      </c>
      <c r="T20" s="73">
        <v>4</v>
      </c>
      <c r="U20" s="77">
        <f t="shared" si="5"/>
        <v>7</v>
      </c>
      <c r="V20" s="77">
        <v>7</v>
      </c>
      <c r="W20">
        <v>8</v>
      </c>
      <c r="X20" s="102">
        <v>-1</v>
      </c>
    </row>
    <row r="21" spans="1:24" ht="12.75">
      <c r="A21" s="121"/>
      <c r="B21" s="30" t="s">
        <v>41</v>
      </c>
      <c r="C21" s="8"/>
      <c r="D21" s="8">
        <v>664</v>
      </c>
      <c r="E21" s="12">
        <v>827</v>
      </c>
      <c r="F21" s="12">
        <v>592</v>
      </c>
      <c r="G21" s="12">
        <v>121</v>
      </c>
      <c r="H21" s="8">
        <v>323</v>
      </c>
      <c r="I21" s="65">
        <f>SUM(D21:H21)</f>
        <v>2527</v>
      </c>
      <c r="J21" s="47">
        <f t="shared" si="0"/>
        <v>199.2</v>
      </c>
      <c r="K21" s="48">
        <f>E21*K$3/100</f>
        <v>82.7</v>
      </c>
      <c r="L21" s="48">
        <f t="shared" si="1"/>
        <v>118.4</v>
      </c>
      <c r="M21" s="48">
        <f t="shared" si="2"/>
        <v>24.2</v>
      </c>
      <c r="N21" s="48">
        <f t="shared" si="3"/>
        <v>64.6</v>
      </c>
      <c r="O21" s="48">
        <f>(J21+K21+L21+M21+N21)*$O$3/100</f>
        <v>24.454999999999995</v>
      </c>
      <c r="P21" s="48">
        <f>SUM(J21:O21)</f>
        <v>513.555</v>
      </c>
      <c r="Q21" s="49">
        <f>$Q$2/$P$106*P21</f>
        <v>8.731315116563746</v>
      </c>
      <c r="R21" s="56">
        <f t="shared" si="4"/>
        <v>9</v>
      </c>
      <c r="S21" s="53">
        <v>1</v>
      </c>
      <c r="T21" s="73">
        <v>4</v>
      </c>
      <c r="U21" s="77">
        <f t="shared" si="5"/>
        <v>14</v>
      </c>
      <c r="V21" s="77">
        <v>14</v>
      </c>
      <c r="W21">
        <v>15</v>
      </c>
      <c r="X21" s="102">
        <v>-1</v>
      </c>
    </row>
    <row r="22" spans="1:24" ht="12.75">
      <c r="A22" s="121"/>
      <c r="B22" s="30" t="s">
        <v>67</v>
      </c>
      <c r="C22" s="8"/>
      <c r="D22" s="8">
        <v>2989</v>
      </c>
      <c r="E22" s="12">
        <v>2863</v>
      </c>
      <c r="F22" s="12">
        <v>363</v>
      </c>
      <c r="G22" s="12">
        <v>432</v>
      </c>
      <c r="H22" s="8">
        <v>1269</v>
      </c>
      <c r="I22" s="65">
        <f>SUM(D22:H22)</f>
        <v>7916</v>
      </c>
      <c r="J22" s="47">
        <f t="shared" si="0"/>
        <v>896.7</v>
      </c>
      <c r="K22" s="48">
        <f>E22*K$3/100</f>
        <v>286.3</v>
      </c>
      <c r="L22" s="48">
        <f t="shared" si="1"/>
        <v>72.6</v>
      </c>
      <c r="M22" s="48">
        <f t="shared" si="2"/>
        <v>86.4</v>
      </c>
      <c r="N22" s="48">
        <f t="shared" si="3"/>
        <v>253.8</v>
      </c>
      <c r="O22" s="48">
        <f>(J22+K22+L22+M22+N22)*$O$3/100</f>
        <v>79.79</v>
      </c>
      <c r="P22" s="48">
        <f>SUM(J22:O22)</f>
        <v>1675.59</v>
      </c>
      <c r="Q22" s="49">
        <f>$Q$2/$P$106*P22</f>
        <v>28.487901580479303</v>
      </c>
      <c r="R22" s="56">
        <f t="shared" si="4"/>
        <v>28</v>
      </c>
      <c r="S22" s="53">
        <v>5</v>
      </c>
      <c r="T22" s="73">
        <v>6</v>
      </c>
      <c r="U22" s="77">
        <f t="shared" si="5"/>
        <v>39</v>
      </c>
      <c r="V22" s="77">
        <v>46</v>
      </c>
      <c r="W22" s="43">
        <v>44</v>
      </c>
      <c r="X22" s="102">
        <v>2</v>
      </c>
    </row>
    <row r="23" spans="1:24" ht="12.75">
      <c r="A23" s="121"/>
      <c r="B23" s="38" t="s">
        <v>68</v>
      </c>
      <c r="C23" s="39"/>
      <c r="D23" s="39">
        <v>1037</v>
      </c>
      <c r="E23" s="10">
        <v>549</v>
      </c>
      <c r="F23" s="10">
        <v>317</v>
      </c>
      <c r="G23" s="10">
        <v>217</v>
      </c>
      <c r="H23" s="39">
        <v>414</v>
      </c>
      <c r="I23" s="63">
        <f>SUM(D23:H23)</f>
        <v>2534</v>
      </c>
      <c r="J23" s="47">
        <f t="shared" si="0"/>
        <v>311.1</v>
      </c>
      <c r="K23" s="48">
        <f>E23*K$3/100</f>
        <v>54.9</v>
      </c>
      <c r="L23" s="48">
        <f t="shared" si="1"/>
        <v>63.4</v>
      </c>
      <c r="M23" s="48">
        <f t="shared" si="2"/>
        <v>43.4</v>
      </c>
      <c r="N23" s="48">
        <f t="shared" si="3"/>
        <v>82.8</v>
      </c>
      <c r="O23" s="48">
        <f>(J23+K23+L23+M23+N23)*$O$3/100</f>
        <v>27.779999999999994</v>
      </c>
      <c r="P23" s="48">
        <f>SUM(J23:O23)</f>
        <v>583.3799999999999</v>
      </c>
      <c r="Q23" s="49">
        <f>$Q$2/$P$106*P23</f>
        <v>9.918459780745893</v>
      </c>
      <c r="R23" s="56">
        <f t="shared" si="4"/>
        <v>10</v>
      </c>
      <c r="S23" s="53">
        <v>3</v>
      </c>
      <c r="T23" s="73">
        <v>1</v>
      </c>
      <c r="U23" s="77">
        <f t="shared" si="5"/>
        <v>14</v>
      </c>
      <c r="V23" s="77">
        <v>14</v>
      </c>
      <c r="W23" s="43">
        <v>15</v>
      </c>
      <c r="X23" s="102">
        <v>-1</v>
      </c>
    </row>
    <row r="24" spans="1:24" ht="13.5" thickBot="1">
      <c r="A24" s="122"/>
      <c r="B24" s="36" t="s">
        <v>50</v>
      </c>
      <c r="C24" s="35"/>
      <c r="D24" s="35"/>
      <c r="E24" s="36">
        <v>0</v>
      </c>
      <c r="F24" s="36"/>
      <c r="G24" s="36"/>
      <c r="H24" s="36"/>
      <c r="I24" s="61"/>
      <c r="J24" s="47">
        <f t="shared" si="0"/>
        <v>0</v>
      </c>
      <c r="K24" s="48"/>
      <c r="L24" s="48"/>
      <c r="M24" s="48"/>
      <c r="N24" s="48"/>
      <c r="O24" s="48"/>
      <c r="P24" s="48"/>
      <c r="Q24" s="49"/>
      <c r="R24" s="56"/>
      <c r="S24" s="53"/>
      <c r="T24" s="73"/>
      <c r="U24" s="77"/>
      <c r="V24" s="77"/>
      <c r="W24" s="43"/>
      <c r="X24" s="102"/>
    </row>
    <row r="25" spans="1:24" ht="13.5" thickTop="1">
      <c r="A25" s="116" t="s">
        <v>7</v>
      </c>
      <c r="B25" s="28" t="s">
        <v>69</v>
      </c>
      <c r="C25" s="4"/>
      <c r="D25" s="4">
        <v>2412</v>
      </c>
      <c r="E25" s="11">
        <v>1223</v>
      </c>
      <c r="F25" s="11">
        <v>491</v>
      </c>
      <c r="G25" s="11">
        <v>313</v>
      </c>
      <c r="H25" s="4">
        <v>1987</v>
      </c>
      <c r="I25" s="64">
        <f>SUM(D25:H25)</f>
        <v>6426</v>
      </c>
      <c r="J25" s="47">
        <f t="shared" si="0"/>
        <v>723.6</v>
      </c>
      <c r="K25" s="48">
        <f>E25*K$3/100</f>
        <v>122.3</v>
      </c>
      <c r="L25" s="48">
        <f t="shared" si="1"/>
        <v>98.2</v>
      </c>
      <c r="M25" s="48">
        <f t="shared" si="2"/>
        <v>62.6</v>
      </c>
      <c r="N25" s="48">
        <f t="shared" si="3"/>
        <v>397.4</v>
      </c>
      <c r="O25" s="48"/>
      <c r="P25" s="48">
        <f>SUM(J25:O25)</f>
        <v>1404.1</v>
      </c>
      <c r="Q25" s="49">
        <f>$Q$2/$P$106*P25</f>
        <v>23.872106308315868</v>
      </c>
      <c r="R25" s="56">
        <f t="shared" si="4"/>
        <v>24</v>
      </c>
      <c r="S25" s="53">
        <v>10</v>
      </c>
      <c r="T25" s="73">
        <v>4</v>
      </c>
      <c r="U25" s="77">
        <f t="shared" si="5"/>
        <v>38</v>
      </c>
      <c r="V25" s="77">
        <v>32</v>
      </c>
      <c r="W25" s="43">
        <v>30</v>
      </c>
      <c r="X25" s="102">
        <v>2</v>
      </c>
    </row>
    <row r="26" spans="1:24" ht="12.75">
      <c r="A26" s="121"/>
      <c r="B26" s="24" t="s">
        <v>70</v>
      </c>
      <c r="C26" s="3"/>
      <c r="D26" s="3">
        <v>532</v>
      </c>
      <c r="E26" s="31">
        <v>458</v>
      </c>
      <c r="F26" s="12">
        <v>124</v>
      </c>
      <c r="G26" s="12">
        <v>125</v>
      </c>
      <c r="H26" s="3">
        <v>394</v>
      </c>
      <c r="I26" s="65">
        <f>SUM(D26:H26)</f>
        <v>1633</v>
      </c>
      <c r="J26" s="47">
        <f t="shared" si="0"/>
        <v>159.6</v>
      </c>
      <c r="K26" s="48">
        <f>E26*K$3/100</f>
        <v>45.8</v>
      </c>
      <c r="L26" s="48">
        <f t="shared" si="1"/>
        <v>24.8</v>
      </c>
      <c r="M26" s="48">
        <f t="shared" si="2"/>
        <v>25</v>
      </c>
      <c r="N26" s="48">
        <f t="shared" si="3"/>
        <v>78.8</v>
      </c>
      <c r="O26" s="48"/>
      <c r="P26" s="48">
        <f>SUM(J26:O26)</f>
        <v>334</v>
      </c>
      <c r="Q26" s="49">
        <f>$Q$2/$P$106*P26</f>
        <v>5.678572400097928</v>
      </c>
      <c r="R26" s="56">
        <f t="shared" si="4"/>
        <v>6</v>
      </c>
      <c r="S26" s="53">
        <v>2</v>
      </c>
      <c r="T26" s="73">
        <v>1</v>
      </c>
      <c r="U26" s="77">
        <f t="shared" si="5"/>
        <v>9</v>
      </c>
      <c r="V26" s="77">
        <v>9</v>
      </c>
      <c r="W26" s="43">
        <v>10</v>
      </c>
      <c r="X26" s="102">
        <v>-1</v>
      </c>
    </row>
    <row r="27" spans="1:24" ht="12.75">
      <c r="A27" s="121"/>
      <c r="B27" s="29" t="s">
        <v>71</v>
      </c>
      <c r="C27" s="3"/>
      <c r="D27" s="3">
        <v>673</v>
      </c>
      <c r="E27" s="12">
        <v>271</v>
      </c>
      <c r="F27" s="12">
        <v>71</v>
      </c>
      <c r="G27" s="12">
        <v>169</v>
      </c>
      <c r="H27" s="3">
        <v>369</v>
      </c>
      <c r="I27" s="65">
        <f>SUM(D27:H27)</f>
        <v>1553</v>
      </c>
      <c r="J27" s="47">
        <f t="shared" si="0"/>
        <v>201.9</v>
      </c>
      <c r="K27" s="48">
        <f>E27*K$3/100</f>
        <v>27.1</v>
      </c>
      <c r="L27" s="48">
        <f t="shared" si="1"/>
        <v>14.2</v>
      </c>
      <c r="M27" s="48">
        <f t="shared" si="2"/>
        <v>33.8</v>
      </c>
      <c r="N27" s="48">
        <f t="shared" si="3"/>
        <v>73.8</v>
      </c>
      <c r="O27" s="48"/>
      <c r="P27" s="48">
        <f>SUM(J27:O27)</f>
        <v>350.8</v>
      </c>
      <c r="Q27" s="49">
        <f>$Q$2/$P$106*P27</f>
        <v>5.964201191480099</v>
      </c>
      <c r="R27" s="56">
        <f t="shared" si="4"/>
        <v>6</v>
      </c>
      <c r="S27" s="53"/>
      <c r="T27" s="73"/>
      <c r="U27" s="77">
        <f t="shared" si="5"/>
        <v>6</v>
      </c>
      <c r="V27" s="77">
        <v>4</v>
      </c>
      <c r="W27" s="43">
        <v>4</v>
      </c>
      <c r="X27" s="102"/>
    </row>
    <row r="28" spans="1:24" ht="12.75">
      <c r="A28" s="121"/>
      <c r="B28" s="29" t="s">
        <v>8</v>
      </c>
      <c r="C28" s="3"/>
      <c r="D28" s="3">
        <v>530</v>
      </c>
      <c r="E28" s="12">
        <v>256</v>
      </c>
      <c r="F28" s="12">
        <v>192</v>
      </c>
      <c r="G28" s="12">
        <v>120</v>
      </c>
      <c r="H28" s="3">
        <v>399</v>
      </c>
      <c r="I28" s="65">
        <f>SUM(D28:H28)</f>
        <v>1497</v>
      </c>
      <c r="J28" s="47">
        <f t="shared" si="0"/>
        <v>159</v>
      </c>
      <c r="K28" s="48">
        <f>E28*K$3/100</f>
        <v>25.6</v>
      </c>
      <c r="L28" s="48">
        <f t="shared" si="1"/>
        <v>38.4</v>
      </c>
      <c r="M28" s="48">
        <f t="shared" si="2"/>
        <v>24</v>
      </c>
      <c r="N28" s="48">
        <f t="shared" si="3"/>
        <v>79.8</v>
      </c>
      <c r="O28" s="48"/>
      <c r="P28" s="48">
        <f>SUM(J28:O28)</f>
        <v>326.8</v>
      </c>
      <c r="Q28" s="49">
        <f>$Q$2/$P$106*P28</f>
        <v>5.556160060934141</v>
      </c>
      <c r="R28" s="56">
        <f t="shared" si="4"/>
        <v>6</v>
      </c>
      <c r="S28" s="53">
        <v>1</v>
      </c>
      <c r="T28" s="73">
        <v>2</v>
      </c>
      <c r="U28" s="77">
        <f t="shared" si="5"/>
        <v>9</v>
      </c>
      <c r="V28" s="77">
        <v>9</v>
      </c>
      <c r="W28" s="43">
        <v>9</v>
      </c>
      <c r="X28" s="102"/>
    </row>
    <row r="29" spans="1:24" ht="12.75">
      <c r="A29" s="121"/>
      <c r="B29" s="27" t="s">
        <v>72</v>
      </c>
      <c r="C29" s="7"/>
      <c r="D29" s="7">
        <v>1218</v>
      </c>
      <c r="E29" s="10">
        <v>711</v>
      </c>
      <c r="F29" s="10">
        <v>253</v>
      </c>
      <c r="G29" s="10">
        <v>221</v>
      </c>
      <c r="H29" s="7">
        <v>1221</v>
      </c>
      <c r="I29" s="63">
        <f>SUM(D29:H29)</f>
        <v>3624</v>
      </c>
      <c r="J29" s="47">
        <f t="shared" si="0"/>
        <v>365.4</v>
      </c>
      <c r="K29" s="48">
        <f>E29*K$3/100</f>
        <v>71.1</v>
      </c>
      <c r="L29" s="48">
        <f t="shared" si="1"/>
        <v>50.6</v>
      </c>
      <c r="M29" s="48">
        <f t="shared" si="2"/>
        <v>44.2</v>
      </c>
      <c r="N29" s="48">
        <f t="shared" si="3"/>
        <v>244.2</v>
      </c>
      <c r="O29" s="48"/>
      <c r="P29" s="48">
        <f>SUM(J29:O29)</f>
        <v>775.5</v>
      </c>
      <c r="Q29" s="49">
        <f>$Q$2/$P$106*P29</f>
        <v>13.184829030766297</v>
      </c>
      <c r="R29" s="56">
        <f t="shared" si="4"/>
        <v>13</v>
      </c>
      <c r="S29" s="53">
        <v>3</v>
      </c>
      <c r="T29" s="73">
        <v>1</v>
      </c>
      <c r="U29" s="77">
        <f t="shared" si="5"/>
        <v>17</v>
      </c>
      <c r="V29" s="77">
        <v>15</v>
      </c>
      <c r="W29" s="43">
        <v>15</v>
      </c>
      <c r="X29" s="102"/>
    </row>
    <row r="30" spans="1:24" ht="13.5" thickBot="1">
      <c r="A30" s="122"/>
      <c r="B30" s="36" t="s">
        <v>50</v>
      </c>
      <c r="C30" s="35"/>
      <c r="D30" s="35"/>
      <c r="E30" s="36">
        <v>0</v>
      </c>
      <c r="F30" s="36"/>
      <c r="G30" s="36"/>
      <c r="H30" s="36"/>
      <c r="I30" s="61"/>
      <c r="J30" s="47">
        <f t="shared" si="0"/>
        <v>0</v>
      </c>
      <c r="K30" s="48"/>
      <c r="L30" s="48"/>
      <c r="M30" s="48"/>
      <c r="N30" s="48"/>
      <c r="O30" s="48"/>
      <c r="P30" s="48"/>
      <c r="Q30" s="49"/>
      <c r="R30" s="56"/>
      <c r="S30" s="53"/>
      <c r="T30" s="73"/>
      <c r="U30" s="77"/>
      <c r="V30" s="77"/>
      <c r="W30" s="43"/>
      <c r="X30" s="102"/>
    </row>
    <row r="31" spans="1:24" ht="13.5" thickTop="1">
      <c r="A31" s="116" t="s">
        <v>9</v>
      </c>
      <c r="B31" s="79" t="s">
        <v>10</v>
      </c>
      <c r="C31" s="79"/>
      <c r="D31" s="79">
        <v>257</v>
      </c>
      <c r="E31" s="80">
        <v>283</v>
      </c>
      <c r="F31" s="80">
        <v>760</v>
      </c>
      <c r="G31" s="80">
        <v>36</v>
      </c>
      <c r="H31" s="79">
        <v>207</v>
      </c>
      <c r="I31" s="81">
        <f>SUM(D31:H31)</f>
        <v>1543</v>
      </c>
      <c r="J31" s="47">
        <f t="shared" si="0"/>
        <v>77.1</v>
      </c>
      <c r="K31" s="48">
        <f>E31*K$3/100</f>
        <v>28.3</v>
      </c>
      <c r="L31" s="48">
        <f t="shared" si="1"/>
        <v>152</v>
      </c>
      <c r="M31" s="48">
        <f t="shared" si="2"/>
        <v>7.2</v>
      </c>
      <c r="N31" s="48">
        <f t="shared" si="3"/>
        <v>41.4</v>
      </c>
      <c r="O31" s="48"/>
      <c r="P31" s="48">
        <f>SUM(J31:O31)</f>
        <v>305.99999999999994</v>
      </c>
      <c r="Q31" s="49">
        <f>$Q$2/$P$106*P31</f>
        <v>5.202524414460975</v>
      </c>
      <c r="R31" s="56">
        <f t="shared" si="4"/>
        <v>5</v>
      </c>
      <c r="S31" s="53">
        <v>1</v>
      </c>
      <c r="T31" s="73">
        <v>1</v>
      </c>
      <c r="U31" s="77">
        <f>SUM(R31:T31)</f>
        <v>7</v>
      </c>
      <c r="V31" s="77">
        <v>7</v>
      </c>
      <c r="W31" s="43">
        <v>9</v>
      </c>
      <c r="X31" s="102">
        <v>-2</v>
      </c>
    </row>
    <row r="32" spans="1:24" ht="12.75">
      <c r="A32" s="121"/>
      <c r="B32" s="29" t="s">
        <v>73</v>
      </c>
      <c r="C32" s="3"/>
      <c r="D32" s="3">
        <v>2041</v>
      </c>
      <c r="E32" s="12">
        <v>1845</v>
      </c>
      <c r="F32" s="12">
        <v>1021</v>
      </c>
      <c r="G32" s="12">
        <v>625</v>
      </c>
      <c r="H32" s="3">
        <v>1633</v>
      </c>
      <c r="I32" s="65">
        <f>SUM(D32:H32)</f>
        <v>7165</v>
      </c>
      <c r="J32" s="47">
        <f t="shared" si="0"/>
        <v>612.3</v>
      </c>
      <c r="K32" s="48">
        <f>E32*K$3/100</f>
        <v>184.5</v>
      </c>
      <c r="L32" s="48">
        <f t="shared" si="1"/>
        <v>204.2</v>
      </c>
      <c r="M32" s="48">
        <f t="shared" si="2"/>
        <v>125</v>
      </c>
      <c r="N32" s="48">
        <f t="shared" si="3"/>
        <v>326.6</v>
      </c>
      <c r="O32" s="48"/>
      <c r="P32" s="48">
        <f>SUM(J32:O32)</f>
        <v>1452.6</v>
      </c>
      <c r="Q32" s="49">
        <f>$Q$2/$P$106*P32</f>
        <v>24.69668942629416</v>
      </c>
      <c r="R32" s="56">
        <v>25</v>
      </c>
      <c r="S32" s="53">
        <v>15</v>
      </c>
      <c r="T32" s="73">
        <v>6</v>
      </c>
      <c r="U32" s="77">
        <f t="shared" si="5"/>
        <v>46</v>
      </c>
      <c r="V32" s="77">
        <v>48</v>
      </c>
      <c r="W32" s="43">
        <v>46</v>
      </c>
      <c r="X32" s="102">
        <v>2</v>
      </c>
    </row>
    <row r="33" spans="1:24" ht="12.75">
      <c r="A33" s="121"/>
      <c r="B33" s="27" t="s">
        <v>74</v>
      </c>
      <c r="C33" s="19"/>
      <c r="D33" s="19">
        <v>224</v>
      </c>
      <c r="E33" s="14">
        <v>398</v>
      </c>
      <c r="F33" s="13">
        <v>104</v>
      </c>
      <c r="G33" s="13">
        <v>66</v>
      </c>
      <c r="H33" s="22">
        <v>202</v>
      </c>
      <c r="I33" s="66">
        <f>SUM(D33:H33)</f>
        <v>994</v>
      </c>
      <c r="J33" s="47">
        <f t="shared" si="0"/>
        <v>67.2</v>
      </c>
      <c r="K33" s="48">
        <f>E33*K$3/100</f>
        <v>39.8</v>
      </c>
      <c r="L33" s="48">
        <f t="shared" si="1"/>
        <v>20.8</v>
      </c>
      <c r="M33" s="48">
        <f t="shared" si="2"/>
        <v>13.2</v>
      </c>
      <c r="N33" s="48">
        <f t="shared" si="3"/>
        <v>40.4</v>
      </c>
      <c r="O33" s="48"/>
      <c r="P33" s="48">
        <f>SUM(J33:O33)</f>
        <v>181.4</v>
      </c>
      <c r="Q33" s="49">
        <f>$Q$2/$P$106*P33</f>
        <v>3.0841108783765394</v>
      </c>
      <c r="R33" s="56">
        <v>3</v>
      </c>
      <c r="S33" s="53">
        <v>1</v>
      </c>
      <c r="T33" s="73">
        <v>4</v>
      </c>
      <c r="U33" s="77">
        <f t="shared" si="5"/>
        <v>8</v>
      </c>
      <c r="V33" s="77">
        <v>8</v>
      </c>
      <c r="W33" s="43">
        <v>8</v>
      </c>
      <c r="X33" s="102"/>
    </row>
    <row r="34" spans="1:24" ht="12.75">
      <c r="A34" s="121"/>
      <c r="B34" s="27" t="s">
        <v>75</v>
      </c>
      <c r="C34" s="7"/>
      <c r="D34" s="7">
        <v>419</v>
      </c>
      <c r="E34" s="10">
        <v>257</v>
      </c>
      <c r="F34" s="10">
        <v>526</v>
      </c>
      <c r="G34" s="10">
        <v>78</v>
      </c>
      <c r="H34" s="7">
        <v>402</v>
      </c>
      <c r="I34" s="63">
        <f>SUM(D34:H34)</f>
        <v>1682</v>
      </c>
      <c r="J34" s="47">
        <f t="shared" si="0"/>
        <v>125.7</v>
      </c>
      <c r="K34" s="48">
        <f>E34*K$3/100</f>
        <v>25.7</v>
      </c>
      <c r="L34" s="48">
        <f t="shared" si="1"/>
        <v>105.2</v>
      </c>
      <c r="M34" s="48">
        <f t="shared" si="2"/>
        <v>15.6</v>
      </c>
      <c r="N34" s="48">
        <f t="shared" si="3"/>
        <v>80.4</v>
      </c>
      <c r="O34" s="48"/>
      <c r="P34" s="48">
        <f>SUM(J34:O34)</f>
        <v>352.6</v>
      </c>
      <c r="Q34" s="49">
        <f>$Q$2/$P$106*P34</f>
        <v>5.994804276271046</v>
      </c>
      <c r="R34" s="56">
        <f t="shared" si="4"/>
        <v>6</v>
      </c>
      <c r="S34" s="53">
        <v>3</v>
      </c>
      <c r="T34" s="73">
        <v>1</v>
      </c>
      <c r="U34" s="77">
        <f t="shared" si="5"/>
        <v>10</v>
      </c>
      <c r="V34" s="77">
        <v>10</v>
      </c>
      <c r="W34" s="43">
        <v>11</v>
      </c>
      <c r="X34" s="102">
        <v>-1</v>
      </c>
    </row>
    <row r="35" spans="1:24" ht="13.5" thickBot="1">
      <c r="A35" s="122"/>
      <c r="B35" s="36" t="s">
        <v>50</v>
      </c>
      <c r="C35" s="35"/>
      <c r="D35" s="35"/>
      <c r="E35" s="36">
        <v>0</v>
      </c>
      <c r="F35" s="36"/>
      <c r="G35" s="36"/>
      <c r="H35" s="36"/>
      <c r="I35" s="61"/>
      <c r="J35" s="47">
        <f t="shared" si="0"/>
        <v>0</v>
      </c>
      <c r="K35" s="48"/>
      <c r="L35" s="48"/>
      <c r="M35" s="48"/>
      <c r="N35" s="48"/>
      <c r="O35" s="48"/>
      <c r="P35" s="48"/>
      <c r="Q35" s="49"/>
      <c r="R35" s="56"/>
      <c r="S35" s="53"/>
      <c r="T35" s="73"/>
      <c r="U35" s="77"/>
      <c r="V35" s="77"/>
      <c r="W35" s="43"/>
      <c r="X35" s="102"/>
    </row>
    <row r="36" spans="1:24" ht="13.5" thickTop="1">
      <c r="A36" s="123" t="s">
        <v>11</v>
      </c>
      <c r="B36" s="4" t="s">
        <v>76</v>
      </c>
      <c r="C36" s="4"/>
      <c r="D36" s="4">
        <v>2687</v>
      </c>
      <c r="E36" s="11">
        <v>1013</v>
      </c>
      <c r="F36" s="11">
        <v>496</v>
      </c>
      <c r="G36" s="11">
        <v>491</v>
      </c>
      <c r="H36" s="23">
        <v>1573</v>
      </c>
      <c r="I36" s="67">
        <f>SUM(D36:H36)</f>
        <v>6260</v>
      </c>
      <c r="J36" s="47">
        <f t="shared" si="0"/>
        <v>806.1</v>
      </c>
      <c r="K36" s="48">
        <f>E36*K$3/100</f>
        <v>101.3</v>
      </c>
      <c r="L36" s="48">
        <f t="shared" si="1"/>
        <v>99.2</v>
      </c>
      <c r="M36" s="48">
        <f t="shared" si="2"/>
        <v>98.2</v>
      </c>
      <c r="N36" s="48">
        <f t="shared" si="3"/>
        <v>314.6</v>
      </c>
      <c r="O36" s="48"/>
      <c r="P36" s="48">
        <f>SUM(J36:O36)</f>
        <v>1419.4</v>
      </c>
      <c r="Q36" s="49">
        <f>$Q$2/$P$106*P36</f>
        <v>24.13223252903892</v>
      </c>
      <c r="R36" s="56">
        <f t="shared" si="4"/>
        <v>24</v>
      </c>
      <c r="S36" s="53">
        <v>3</v>
      </c>
      <c r="T36" s="73">
        <v>3</v>
      </c>
      <c r="U36" s="77">
        <f t="shared" si="5"/>
        <v>30</v>
      </c>
      <c r="V36" s="77">
        <v>28</v>
      </c>
      <c r="W36" s="43">
        <v>28</v>
      </c>
      <c r="X36" s="102"/>
    </row>
    <row r="37" spans="1:24" ht="12.75">
      <c r="A37" s="124"/>
      <c r="B37" s="78" t="s">
        <v>110</v>
      </c>
      <c r="C37" s="58"/>
      <c r="D37" s="58">
        <v>386</v>
      </c>
      <c r="E37" s="59">
        <v>182</v>
      </c>
      <c r="F37" s="59">
        <v>5</v>
      </c>
      <c r="G37" s="59">
        <v>64</v>
      </c>
      <c r="H37" s="58">
        <v>183</v>
      </c>
      <c r="I37" s="68">
        <f>SUM(D37:H37)</f>
        <v>820</v>
      </c>
      <c r="J37" s="47">
        <f aca="true" t="shared" si="6" ref="J37:J68">D37*J$3/100</f>
        <v>115.8</v>
      </c>
      <c r="K37" s="48">
        <f>E37*K$3/100</f>
        <v>18.2</v>
      </c>
      <c r="L37" s="48">
        <f t="shared" si="1"/>
        <v>1</v>
      </c>
      <c r="M37" s="48">
        <f t="shared" si="2"/>
        <v>12.8</v>
      </c>
      <c r="N37" s="48">
        <f t="shared" si="3"/>
        <v>36.6</v>
      </c>
      <c r="O37" s="48"/>
      <c r="P37" s="48">
        <f>SUM(J37:O37)</f>
        <v>184.4</v>
      </c>
      <c r="Q37" s="49">
        <f>$Q$2/$P$106*P37</f>
        <v>3.135116019694784</v>
      </c>
      <c r="R37" s="56">
        <v>3</v>
      </c>
      <c r="S37" s="53"/>
      <c r="T37" s="73">
        <v>1</v>
      </c>
      <c r="U37" s="77">
        <v>4</v>
      </c>
      <c r="V37" s="77">
        <v>4</v>
      </c>
      <c r="W37" s="43">
        <v>4</v>
      </c>
      <c r="X37" s="102"/>
    </row>
    <row r="38" spans="1:24" ht="12.75">
      <c r="A38" s="124"/>
      <c r="B38" s="25" t="s">
        <v>77</v>
      </c>
      <c r="C38" s="25"/>
      <c r="D38" s="25">
        <v>453</v>
      </c>
      <c r="E38" s="86">
        <v>169</v>
      </c>
      <c r="F38" s="86">
        <v>80</v>
      </c>
      <c r="G38" s="86">
        <v>114</v>
      </c>
      <c r="H38" s="25">
        <v>365</v>
      </c>
      <c r="I38" s="87">
        <f>SUM(D38:H38)</f>
        <v>1181</v>
      </c>
      <c r="J38" s="47">
        <f t="shared" si="6"/>
        <v>135.9</v>
      </c>
      <c r="K38" s="48">
        <f>E38*K$3/100</f>
        <v>16.9</v>
      </c>
      <c r="L38" s="48">
        <f t="shared" si="1"/>
        <v>16</v>
      </c>
      <c r="M38" s="48">
        <f t="shared" si="2"/>
        <v>22.8</v>
      </c>
      <c r="N38" s="48">
        <f t="shared" si="3"/>
        <v>73</v>
      </c>
      <c r="O38" s="48"/>
      <c r="P38" s="48">
        <f>SUM(J38:O38)</f>
        <v>264.6</v>
      </c>
      <c r="Q38" s="49">
        <f>$Q$2/$P$106*P38</f>
        <v>4.498653464269197</v>
      </c>
      <c r="R38" s="56">
        <v>5</v>
      </c>
      <c r="S38" s="53">
        <v>1</v>
      </c>
      <c r="T38" s="73">
        <v>1</v>
      </c>
      <c r="U38" s="77">
        <f>SUM(R38:T38)</f>
        <v>7</v>
      </c>
      <c r="V38" s="77">
        <v>7</v>
      </c>
      <c r="W38" s="43">
        <v>8</v>
      </c>
      <c r="X38" s="102"/>
    </row>
    <row r="39" spans="1:24" ht="13.5" thickBot="1">
      <c r="A39" s="125"/>
      <c r="B39" s="36" t="s">
        <v>50</v>
      </c>
      <c r="C39" s="35"/>
      <c r="D39" s="35"/>
      <c r="E39" s="36">
        <v>0</v>
      </c>
      <c r="F39" s="36"/>
      <c r="G39" s="36"/>
      <c r="H39" s="36"/>
      <c r="I39" s="61"/>
      <c r="J39" s="47">
        <f t="shared" si="6"/>
        <v>0</v>
      </c>
      <c r="K39" s="48"/>
      <c r="L39" s="48"/>
      <c r="M39" s="48"/>
      <c r="N39" s="48"/>
      <c r="O39" s="48"/>
      <c r="P39" s="48"/>
      <c r="Q39" s="49"/>
      <c r="R39" s="56"/>
      <c r="S39" s="53"/>
      <c r="T39" s="73"/>
      <c r="U39" s="77"/>
      <c r="V39" s="77"/>
      <c r="W39" s="43"/>
      <c r="X39" s="102"/>
    </row>
    <row r="40" spans="1:24" ht="13.5" thickTop="1">
      <c r="A40" s="116" t="s">
        <v>12</v>
      </c>
      <c r="B40" s="79" t="s">
        <v>78</v>
      </c>
      <c r="C40" s="79"/>
      <c r="D40" s="79">
        <v>2002</v>
      </c>
      <c r="E40" s="80">
        <v>2334</v>
      </c>
      <c r="F40" s="80">
        <v>243</v>
      </c>
      <c r="G40" s="80">
        <v>379</v>
      </c>
      <c r="H40" s="79">
        <v>1536</v>
      </c>
      <c r="I40" s="81">
        <f aca="true" t="shared" si="7" ref="I40:I46">SUM(D40:H40)</f>
        <v>6494</v>
      </c>
      <c r="J40" s="47">
        <f t="shared" si="6"/>
        <v>600.6</v>
      </c>
      <c r="K40" s="48">
        <f aca="true" t="shared" si="8" ref="K40:K46">E40*K$3/100</f>
        <v>233.4</v>
      </c>
      <c r="L40" s="48">
        <f t="shared" si="1"/>
        <v>48.6</v>
      </c>
      <c r="M40" s="48">
        <f t="shared" si="2"/>
        <v>75.8</v>
      </c>
      <c r="N40" s="48">
        <f t="shared" si="3"/>
        <v>307.2</v>
      </c>
      <c r="O40" s="48"/>
      <c r="P40" s="48">
        <f aca="true" t="shared" si="9" ref="P40:P46">SUM(J40:O40)</f>
        <v>1265.6</v>
      </c>
      <c r="Q40" s="49">
        <f aca="true" t="shared" si="10" ref="Q40:Q46">$Q$2/$P$106*P40</f>
        <v>21.51736895079023</v>
      </c>
      <c r="R40" s="56">
        <f t="shared" si="4"/>
        <v>22</v>
      </c>
      <c r="S40" s="53">
        <v>3</v>
      </c>
      <c r="T40" s="73">
        <v>1</v>
      </c>
      <c r="U40" s="77">
        <f t="shared" si="5"/>
        <v>26</v>
      </c>
      <c r="V40" s="77">
        <v>24</v>
      </c>
      <c r="W40" s="43">
        <v>23</v>
      </c>
      <c r="X40" s="102">
        <v>1</v>
      </c>
    </row>
    <row r="41" spans="1:24" ht="12.75">
      <c r="A41" s="117"/>
      <c r="B41" s="88" t="s">
        <v>79</v>
      </c>
      <c r="C41" s="88"/>
      <c r="D41" s="88">
        <v>1573</v>
      </c>
      <c r="E41" s="89">
        <v>881</v>
      </c>
      <c r="F41" s="89">
        <v>175</v>
      </c>
      <c r="G41" s="89">
        <v>354</v>
      </c>
      <c r="H41" s="88">
        <v>996</v>
      </c>
      <c r="I41" s="90">
        <f t="shared" si="7"/>
        <v>3979</v>
      </c>
      <c r="J41" s="47">
        <f t="shared" si="6"/>
        <v>471.9</v>
      </c>
      <c r="K41" s="48">
        <f t="shared" si="8"/>
        <v>88.1</v>
      </c>
      <c r="L41" s="48">
        <f t="shared" si="1"/>
        <v>35</v>
      </c>
      <c r="M41" s="48">
        <f t="shared" si="2"/>
        <v>70.8</v>
      </c>
      <c r="N41" s="48">
        <f t="shared" si="3"/>
        <v>199.2</v>
      </c>
      <c r="O41" s="48"/>
      <c r="P41" s="48">
        <f t="shared" si="9"/>
        <v>865</v>
      </c>
      <c r="Q41" s="49">
        <f t="shared" si="10"/>
        <v>14.706482413427269</v>
      </c>
      <c r="R41" s="56">
        <f t="shared" si="4"/>
        <v>15</v>
      </c>
      <c r="S41" s="53">
        <v>1</v>
      </c>
      <c r="T41" s="73">
        <v>1</v>
      </c>
      <c r="U41" s="77">
        <f t="shared" si="5"/>
        <v>17</v>
      </c>
      <c r="V41" s="77">
        <v>16</v>
      </c>
      <c r="W41" s="43">
        <v>14</v>
      </c>
      <c r="X41" s="102">
        <v>2</v>
      </c>
    </row>
    <row r="42" spans="1:24" ht="12.75">
      <c r="A42" s="121"/>
      <c r="B42" s="24" t="s">
        <v>80</v>
      </c>
      <c r="C42" s="24"/>
      <c r="D42" s="24">
        <v>1893</v>
      </c>
      <c r="E42" s="84">
        <v>662</v>
      </c>
      <c r="F42" s="84">
        <v>93</v>
      </c>
      <c r="G42" s="84">
        <v>202</v>
      </c>
      <c r="H42" s="24">
        <v>1384</v>
      </c>
      <c r="I42" s="85">
        <f t="shared" si="7"/>
        <v>4234</v>
      </c>
      <c r="J42" s="47">
        <f t="shared" si="6"/>
        <v>567.9</v>
      </c>
      <c r="K42" s="48">
        <f t="shared" si="8"/>
        <v>66.2</v>
      </c>
      <c r="L42" s="48">
        <f t="shared" si="1"/>
        <v>18.6</v>
      </c>
      <c r="M42" s="48">
        <f t="shared" si="2"/>
        <v>40.4</v>
      </c>
      <c r="N42" s="48">
        <f t="shared" si="3"/>
        <v>276.8</v>
      </c>
      <c r="O42" s="48"/>
      <c r="P42" s="48">
        <f t="shared" si="9"/>
        <v>969.9000000000001</v>
      </c>
      <c r="Q42" s="49">
        <f t="shared" si="10"/>
        <v>16.489962188188564</v>
      </c>
      <c r="R42" s="56">
        <f t="shared" si="4"/>
        <v>16</v>
      </c>
      <c r="S42" s="53">
        <v>3</v>
      </c>
      <c r="T42" s="73">
        <v>2</v>
      </c>
      <c r="U42" s="77">
        <f t="shared" si="5"/>
        <v>21</v>
      </c>
      <c r="V42" s="77">
        <v>20</v>
      </c>
      <c r="W42" s="43">
        <v>21</v>
      </c>
      <c r="X42" s="102">
        <v>-1</v>
      </c>
    </row>
    <row r="43" spans="1:24" ht="12.75">
      <c r="A43" s="121"/>
      <c r="B43" s="24" t="s">
        <v>81</v>
      </c>
      <c r="C43" s="24"/>
      <c r="D43" s="24">
        <v>1075</v>
      </c>
      <c r="E43" s="84">
        <v>925</v>
      </c>
      <c r="F43" s="84">
        <v>94</v>
      </c>
      <c r="G43" s="84">
        <v>190</v>
      </c>
      <c r="H43" s="24">
        <v>704</v>
      </c>
      <c r="I43" s="85">
        <f t="shared" si="7"/>
        <v>2988</v>
      </c>
      <c r="J43" s="47">
        <f t="shared" si="6"/>
        <v>322.5</v>
      </c>
      <c r="K43" s="48">
        <f t="shared" si="8"/>
        <v>92.5</v>
      </c>
      <c r="L43" s="48">
        <f t="shared" si="1"/>
        <v>18.8</v>
      </c>
      <c r="M43" s="48">
        <f t="shared" si="2"/>
        <v>38</v>
      </c>
      <c r="N43" s="48">
        <f t="shared" si="3"/>
        <v>140.8</v>
      </c>
      <c r="O43" s="48"/>
      <c r="P43" s="48">
        <f t="shared" si="9"/>
        <v>612.6</v>
      </c>
      <c r="Q43" s="49">
        <f t="shared" si="10"/>
        <v>10.415249857185602</v>
      </c>
      <c r="R43" s="56">
        <f t="shared" si="4"/>
        <v>10</v>
      </c>
      <c r="S43" s="53">
        <v>1</v>
      </c>
      <c r="T43" s="73">
        <v>1</v>
      </c>
      <c r="U43" s="77">
        <f t="shared" si="5"/>
        <v>12</v>
      </c>
      <c r="V43" s="77">
        <v>10</v>
      </c>
      <c r="W43" s="43">
        <v>11</v>
      </c>
      <c r="X43" s="102">
        <v>-1</v>
      </c>
    </row>
    <row r="44" spans="1:24" ht="12.75">
      <c r="A44" s="121"/>
      <c r="B44" s="24" t="s">
        <v>13</v>
      </c>
      <c r="C44" s="24"/>
      <c r="D44" s="24">
        <v>889</v>
      </c>
      <c r="E44" s="84">
        <v>563</v>
      </c>
      <c r="F44" s="84">
        <v>44</v>
      </c>
      <c r="G44" s="84">
        <v>196</v>
      </c>
      <c r="H44" s="24">
        <v>666</v>
      </c>
      <c r="I44" s="85">
        <f t="shared" si="7"/>
        <v>2358</v>
      </c>
      <c r="J44" s="47">
        <f t="shared" si="6"/>
        <v>266.7</v>
      </c>
      <c r="K44" s="48">
        <f t="shared" si="8"/>
        <v>56.3</v>
      </c>
      <c r="L44" s="48">
        <f t="shared" si="1"/>
        <v>8.8</v>
      </c>
      <c r="M44" s="48">
        <f t="shared" si="2"/>
        <v>39.2</v>
      </c>
      <c r="N44" s="48">
        <f t="shared" si="3"/>
        <v>133.2</v>
      </c>
      <c r="O44" s="48"/>
      <c r="P44" s="48">
        <f t="shared" si="9"/>
        <v>504.2</v>
      </c>
      <c r="Q44" s="49">
        <f t="shared" si="10"/>
        <v>8.572264084219686</v>
      </c>
      <c r="R44" s="56">
        <f t="shared" si="4"/>
        <v>9</v>
      </c>
      <c r="S44" s="53">
        <v>2</v>
      </c>
      <c r="T44" s="73">
        <v>1</v>
      </c>
      <c r="U44" s="77">
        <f t="shared" si="5"/>
        <v>12</v>
      </c>
      <c r="V44" s="77">
        <v>10</v>
      </c>
      <c r="W44" s="43">
        <v>10</v>
      </c>
      <c r="X44" s="102"/>
    </row>
    <row r="45" spans="1:24" ht="12.75">
      <c r="A45" s="121"/>
      <c r="B45" s="24" t="s">
        <v>82</v>
      </c>
      <c r="C45" s="24"/>
      <c r="D45" s="24">
        <v>6609</v>
      </c>
      <c r="E45" s="84">
        <v>3019</v>
      </c>
      <c r="F45" s="84">
        <v>222</v>
      </c>
      <c r="G45" s="84">
        <v>1023</v>
      </c>
      <c r="H45" s="24">
        <v>4301</v>
      </c>
      <c r="I45" s="85">
        <f t="shared" si="7"/>
        <v>15174</v>
      </c>
      <c r="J45" s="47">
        <f t="shared" si="6"/>
        <v>1982.7</v>
      </c>
      <c r="K45" s="48">
        <f t="shared" si="8"/>
        <v>301.9</v>
      </c>
      <c r="L45" s="48">
        <f t="shared" si="1"/>
        <v>44.4</v>
      </c>
      <c r="M45" s="48">
        <f t="shared" si="2"/>
        <v>204.6</v>
      </c>
      <c r="N45" s="48">
        <f t="shared" si="3"/>
        <v>860.2</v>
      </c>
      <c r="O45" s="48"/>
      <c r="P45" s="48">
        <f t="shared" si="9"/>
        <v>3393.8</v>
      </c>
      <c r="Q45" s="49">
        <f t="shared" si="10"/>
        <v>57.70041620195314</v>
      </c>
      <c r="R45" s="56">
        <f t="shared" si="4"/>
        <v>58</v>
      </c>
      <c r="S45" s="53">
        <v>5</v>
      </c>
      <c r="T45" s="73">
        <v>2</v>
      </c>
      <c r="U45" s="77">
        <f t="shared" si="5"/>
        <v>65</v>
      </c>
      <c r="V45" s="77">
        <v>59</v>
      </c>
      <c r="W45" s="43">
        <v>57</v>
      </c>
      <c r="X45" s="102">
        <v>2</v>
      </c>
    </row>
    <row r="46" spans="1:24" ht="12.75">
      <c r="A46" s="121"/>
      <c r="B46" s="25" t="s">
        <v>14</v>
      </c>
      <c r="C46" s="25"/>
      <c r="D46" s="25">
        <v>819</v>
      </c>
      <c r="E46" s="86">
        <v>627</v>
      </c>
      <c r="F46" s="86">
        <v>248</v>
      </c>
      <c r="G46" s="86">
        <v>148</v>
      </c>
      <c r="H46" s="25">
        <v>456</v>
      </c>
      <c r="I46" s="87">
        <f t="shared" si="7"/>
        <v>2298</v>
      </c>
      <c r="J46" s="47">
        <f t="shared" si="6"/>
        <v>245.7</v>
      </c>
      <c r="K46" s="48">
        <f t="shared" si="8"/>
        <v>62.7</v>
      </c>
      <c r="L46" s="48">
        <f t="shared" si="1"/>
        <v>49.6</v>
      </c>
      <c r="M46" s="48">
        <f t="shared" si="2"/>
        <v>29.6</v>
      </c>
      <c r="N46" s="48">
        <f t="shared" si="3"/>
        <v>91.2</v>
      </c>
      <c r="O46" s="48"/>
      <c r="P46" s="48">
        <f t="shared" si="9"/>
        <v>478.8</v>
      </c>
      <c r="Q46" s="49">
        <f t="shared" si="10"/>
        <v>8.14042055439188</v>
      </c>
      <c r="R46" s="56">
        <f t="shared" si="4"/>
        <v>8</v>
      </c>
      <c r="S46" s="53">
        <v>1</v>
      </c>
      <c r="T46" s="73">
        <v>2</v>
      </c>
      <c r="U46" s="77">
        <f t="shared" si="5"/>
        <v>11</v>
      </c>
      <c r="V46" s="77">
        <v>11</v>
      </c>
      <c r="W46" s="43">
        <v>12</v>
      </c>
      <c r="X46" s="102">
        <v>-1</v>
      </c>
    </row>
    <row r="47" spans="1:24" ht="13.5" thickBot="1">
      <c r="A47" s="122"/>
      <c r="B47" s="36" t="s">
        <v>50</v>
      </c>
      <c r="C47" s="35"/>
      <c r="D47" s="35"/>
      <c r="E47" s="36">
        <v>0</v>
      </c>
      <c r="F47" s="36"/>
      <c r="G47" s="36"/>
      <c r="H47" s="36"/>
      <c r="I47" s="61"/>
      <c r="J47" s="47">
        <f t="shared" si="6"/>
        <v>0</v>
      </c>
      <c r="K47" s="48"/>
      <c r="L47" s="48"/>
      <c r="M47" s="48"/>
      <c r="N47" s="48"/>
      <c r="O47" s="48"/>
      <c r="P47" s="48"/>
      <c r="Q47" s="49"/>
      <c r="R47" s="56"/>
      <c r="S47" s="53"/>
      <c r="T47" s="73"/>
      <c r="U47" s="77"/>
      <c r="V47" s="77"/>
      <c r="W47" s="43"/>
      <c r="X47" s="102"/>
    </row>
    <row r="48" spans="1:24" ht="13.5" thickTop="1">
      <c r="A48" s="116" t="s">
        <v>15</v>
      </c>
      <c r="B48" s="5" t="s">
        <v>83</v>
      </c>
      <c r="C48" s="5"/>
      <c r="D48" s="5">
        <v>1006</v>
      </c>
      <c r="E48" s="91">
        <v>498</v>
      </c>
      <c r="F48" s="91">
        <v>432</v>
      </c>
      <c r="G48" s="91">
        <v>342</v>
      </c>
      <c r="H48" s="5">
        <v>562</v>
      </c>
      <c r="I48" s="69">
        <f>SUM(D48:H48)</f>
        <v>2840</v>
      </c>
      <c r="J48" s="47">
        <f t="shared" si="6"/>
        <v>301.8</v>
      </c>
      <c r="K48" s="48">
        <f>E48*K$3/100</f>
        <v>49.8</v>
      </c>
      <c r="L48" s="48">
        <f t="shared" si="1"/>
        <v>86.4</v>
      </c>
      <c r="M48" s="48">
        <f t="shared" si="2"/>
        <v>68.4</v>
      </c>
      <c r="N48" s="48">
        <f t="shared" si="3"/>
        <v>112.4</v>
      </c>
      <c r="O48" s="48"/>
      <c r="P48" s="48">
        <f>SUM(J48:O48)</f>
        <v>618.8</v>
      </c>
      <c r="Q48" s="49">
        <f>$Q$2/$P$106*P48</f>
        <v>10.52066048257664</v>
      </c>
      <c r="R48" s="56">
        <v>10</v>
      </c>
      <c r="S48" s="53">
        <v>3</v>
      </c>
      <c r="T48" s="73">
        <v>1</v>
      </c>
      <c r="U48" s="77">
        <f t="shared" si="5"/>
        <v>14</v>
      </c>
      <c r="V48" s="77">
        <v>14</v>
      </c>
      <c r="W48" s="43">
        <v>16</v>
      </c>
      <c r="X48" s="102">
        <v>-2</v>
      </c>
    </row>
    <row r="49" spans="1:24" ht="12.75">
      <c r="A49" s="117"/>
      <c r="B49" s="40" t="s">
        <v>16</v>
      </c>
      <c r="C49" s="40"/>
      <c r="D49" s="40">
        <v>712</v>
      </c>
      <c r="E49" s="41">
        <v>439</v>
      </c>
      <c r="F49" s="41">
        <v>162</v>
      </c>
      <c r="G49" s="41">
        <v>287</v>
      </c>
      <c r="H49" s="40">
        <v>478</v>
      </c>
      <c r="I49" s="70">
        <f>SUM(D49:H49)</f>
        <v>2078</v>
      </c>
      <c r="J49" s="47">
        <f t="shared" si="6"/>
        <v>213.6</v>
      </c>
      <c r="K49" s="48">
        <f>E49*K$3/100</f>
        <v>43.9</v>
      </c>
      <c r="L49" s="48">
        <f t="shared" si="1"/>
        <v>32.4</v>
      </c>
      <c r="M49" s="48">
        <f t="shared" si="2"/>
        <v>57.4</v>
      </c>
      <c r="N49" s="48">
        <f t="shared" si="3"/>
        <v>95.6</v>
      </c>
      <c r="O49" s="48"/>
      <c r="P49" s="48">
        <f>SUM(J49:O49)</f>
        <v>442.9</v>
      </c>
      <c r="Q49" s="49">
        <f>$Q$2/$P$106*P49</f>
        <v>7.530059029950216</v>
      </c>
      <c r="R49" s="56">
        <v>7</v>
      </c>
      <c r="S49" s="53">
        <v>1</v>
      </c>
      <c r="T49" s="73">
        <v>1</v>
      </c>
      <c r="U49" s="77">
        <f t="shared" si="5"/>
        <v>9</v>
      </c>
      <c r="V49" s="77">
        <v>9</v>
      </c>
      <c r="W49" s="43">
        <v>10</v>
      </c>
      <c r="X49" s="102">
        <v>-1</v>
      </c>
    </row>
    <row r="50" spans="1:24" ht="13.5" thickBot="1">
      <c r="A50" s="122"/>
      <c r="B50" s="36" t="s">
        <v>50</v>
      </c>
      <c r="C50" s="35"/>
      <c r="D50" s="35"/>
      <c r="E50" s="36">
        <v>0</v>
      </c>
      <c r="F50" s="36"/>
      <c r="G50" s="36"/>
      <c r="H50" s="36"/>
      <c r="I50" s="61"/>
      <c r="J50" s="47">
        <f t="shared" si="6"/>
        <v>0</v>
      </c>
      <c r="K50" s="48"/>
      <c r="L50" s="48"/>
      <c r="M50" s="48"/>
      <c r="N50" s="48"/>
      <c r="O50" s="48"/>
      <c r="P50" s="48"/>
      <c r="Q50" s="49"/>
      <c r="R50" s="56"/>
      <c r="S50" s="53"/>
      <c r="T50" s="73"/>
      <c r="U50" s="77"/>
      <c r="V50" s="77"/>
      <c r="W50" s="43"/>
      <c r="X50" s="102"/>
    </row>
    <row r="51" spans="1:24" ht="13.5" customHeight="1" thickTop="1">
      <c r="A51" s="116" t="s">
        <v>39</v>
      </c>
      <c r="B51" s="4" t="s">
        <v>17</v>
      </c>
      <c r="C51" s="4"/>
      <c r="D51" s="4">
        <v>497</v>
      </c>
      <c r="E51" s="11">
        <v>569</v>
      </c>
      <c r="F51" s="11">
        <v>56</v>
      </c>
      <c r="G51" s="11">
        <v>146</v>
      </c>
      <c r="H51" s="4">
        <v>419</v>
      </c>
      <c r="I51" s="64">
        <f aca="true" t="shared" si="11" ref="I51:I57">SUM(D51:H51)</f>
        <v>1687</v>
      </c>
      <c r="J51" s="47">
        <f t="shared" si="6"/>
        <v>149.1</v>
      </c>
      <c r="K51" s="48">
        <f aca="true" t="shared" si="12" ref="K51:K57">E51*K$3/100</f>
        <v>56.9</v>
      </c>
      <c r="L51" s="48">
        <f t="shared" si="1"/>
        <v>11.2</v>
      </c>
      <c r="M51" s="48">
        <f t="shared" si="2"/>
        <v>29.2</v>
      </c>
      <c r="N51" s="48">
        <f t="shared" si="3"/>
        <v>83.8</v>
      </c>
      <c r="O51" s="48"/>
      <c r="P51" s="48">
        <f aca="true" t="shared" si="13" ref="P51:P57">SUM(J51:O51)</f>
        <v>330.2</v>
      </c>
      <c r="Q51" s="49">
        <f aca="true" t="shared" si="14" ref="Q51:Q57">$Q$2/$P$106*P51</f>
        <v>5.613965887761484</v>
      </c>
      <c r="R51" s="56">
        <f t="shared" si="4"/>
        <v>6</v>
      </c>
      <c r="S51" s="53">
        <v>1</v>
      </c>
      <c r="T51" s="73">
        <v>2</v>
      </c>
      <c r="U51" s="77">
        <f t="shared" si="5"/>
        <v>9</v>
      </c>
      <c r="V51" s="77">
        <v>9</v>
      </c>
      <c r="W51" s="43">
        <v>9</v>
      </c>
      <c r="X51" s="102"/>
    </row>
    <row r="52" spans="1:24" ht="12.75">
      <c r="A52" s="121"/>
      <c r="B52" s="3" t="s">
        <v>18</v>
      </c>
      <c r="C52" s="3"/>
      <c r="D52" s="3">
        <v>805</v>
      </c>
      <c r="E52" s="12">
        <v>1020</v>
      </c>
      <c r="F52" s="12">
        <v>318</v>
      </c>
      <c r="G52" s="12">
        <v>211</v>
      </c>
      <c r="H52" s="3">
        <v>640</v>
      </c>
      <c r="I52" s="65">
        <f t="shared" si="11"/>
        <v>2994</v>
      </c>
      <c r="J52" s="47">
        <f t="shared" si="6"/>
        <v>241.5</v>
      </c>
      <c r="K52" s="48">
        <f t="shared" si="12"/>
        <v>102</v>
      </c>
      <c r="L52" s="48">
        <f t="shared" si="1"/>
        <v>63.6</v>
      </c>
      <c r="M52" s="48">
        <f t="shared" si="2"/>
        <v>42.2</v>
      </c>
      <c r="N52" s="48">
        <f t="shared" si="3"/>
        <v>128</v>
      </c>
      <c r="O52" s="48"/>
      <c r="P52" s="48">
        <f t="shared" si="13"/>
        <v>577.3</v>
      </c>
      <c r="Q52" s="49">
        <f t="shared" si="14"/>
        <v>9.815089361007585</v>
      </c>
      <c r="R52" s="56">
        <v>10</v>
      </c>
      <c r="S52" s="53">
        <v>1</v>
      </c>
      <c r="T52" s="73">
        <v>3</v>
      </c>
      <c r="U52" s="77">
        <f t="shared" si="5"/>
        <v>14</v>
      </c>
      <c r="V52" s="77">
        <v>14</v>
      </c>
      <c r="W52" s="43">
        <v>14</v>
      </c>
      <c r="X52" s="102"/>
    </row>
    <row r="53" spans="1:24" ht="12.75">
      <c r="A53" s="121"/>
      <c r="B53" s="24" t="s">
        <v>84</v>
      </c>
      <c r="C53" s="24"/>
      <c r="D53" s="24">
        <v>521</v>
      </c>
      <c r="E53" s="84">
        <v>534</v>
      </c>
      <c r="F53" s="84">
        <v>75</v>
      </c>
      <c r="G53" s="84">
        <v>159</v>
      </c>
      <c r="H53" s="24">
        <v>394</v>
      </c>
      <c r="I53" s="85">
        <f t="shared" si="11"/>
        <v>1683</v>
      </c>
      <c r="J53" s="47">
        <f t="shared" si="6"/>
        <v>156.3</v>
      </c>
      <c r="K53" s="48">
        <f t="shared" si="12"/>
        <v>53.4</v>
      </c>
      <c r="L53" s="48">
        <f t="shared" si="1"/>
        <v>15</v>
      </c>
      <c r="M53" s="48">
        <f t="shared" si="2"/>
        <v>31.8</v>
      </c>
      <c r="N53" s="48">
        <f t="shared" si="3"/>
        <v>78.8</v>
      </c>
      <c r="O53" s="48"/>
      <c r="P53" s="48">
        <f t="shared" si="13"/>
        <v>335.3</v>
      </c>
      <c r="Q53" s="49">
        <f t="shared" si="14"/>
        <v>5.700674628002501</v>
      </c>
      <c r="R53" s="56">
        <f t="shared" si="4"/>
        <v>6</v>
      </c>
      <c r="S53" s="53">
        <v>3</v>
      </c>
      <c r="T53" s="73">
        <v>2</v>
      </c>
      <c r="U53" s="77">
        <f t="shared" si="5"/>
        <v>11</v>
      </c>
      <c r="V53" s="77">
        <v>11</v>
      </c>
      <c r="W53" s="43">
        <v>15</v>
      </c>
      <c r="X53" s="102">
        <v>-4</v>
      </c>
    </row>
    <row r="54" spans="1:24" ht="12.75">
      <c r="A54" s="121"/>
      <c r="B54" s="24" t="s">
        <v>111</v>
      </c>
      <c r="C54" s="24"/>
      <c r="D54" s="24">
        <v>261</v>
      </c>
      <c r="E54" s="84">
        <v>247</v>
      </c>
      <c r="F54" s="84">
        <v>25</v>
      </c>
      <c r="G54" s="84">
        <v>44</v>
      </c>
      <c r="H54" s="24">
        <v>267</v>
      </c>
      <c r="I54" s="85">
        <f t="shared" si="11"/>
        <v>844</v>
      </c>
      <c r="J54" s="47">
        <f t="shared" si="6"/>
        <v>78.3</v>
      </c>
      <c r="K54" s="48">
        <f t="shared" si="12"/>
        <v>24.7</v>
      </c>
      <c r="L54" s="48">
        <f t="shared" si="1"/>
        <v>5</v>
      </c>
      <c r="M54" s="48">
        <f t="shared" si="2"/>
        <v>8.8</v>
      </c>
      <c r="N54" s="48">
        <f t="shared" si="3"/>
        <v>53.4</v>
      </c>
      <c r="O54" s="48"/>
      <c r="P54" s="48">
        <f t="shared" si="13"/>
        <v>170.2</v>
      </c>
      <c r="Q54" s="49">
        <f t="shared" si="14"/>
        <v>2.8936916841217584</v>
      </c>
      <c r="R54" s="56">
        <v>3</v>
      </c>
      <c r="S54" s="53"/>
      <c r="T54" s="73"/>
      <c r="U54" s="77">
        <v>3</v>
      </c>
      <c r="V54" s="77">
        <v>3</v>
      </c>
      <c r="W54" s="43">
        <v>3</v>
      </c>
      <c r="X54" s="102"/>
    </row>
    <row r="55" spans="1:24" ht="12.75">
      <c r="A55" s="121"/>
      <c r="B55" s="24" t="s">
        <v>85</v>
      </c>
      <c r="C55" s="3"/>
      <c r="D55" s="3">
        <v>2740</v>
      </c>
      <c r="E55" s="12">
        <v>2784</v>
      </c>
      <c r="F55" s="12">
        <v>628</v>
      </c>
      <c r="G55" s="12">
        <v>1004</v>
      </c>
      <c r="H55" s="3">
        <v>2506</v>
      </c>
      <c r="I55" s="65">
        <f t="shared" si="11"/>
        <v>9662</v>
      </c>
      <c r="J55" s="47">
        <f t="shared" si="6"/>
        <v>822</v>
      </c>
      <c r="K55" s="48">
        <f t="shared" si="12"/>
        <v>278.4</v>
      </c>
      <c r="L55" s="48">
        <f t="shared" si="1"/>
        <v>125.6</v>
      </c>
      <c r="M55" s="48">
        <f t="shared" si="2"/>
        <v>200.8</v>
      </c>
      <c r="N55" s="48">
        <f t="shared" si="3"/>
        <v>501.2</v>
      </c>
      <c r="O55" s="48"/>
      <c r="P55" s="48">
        <f t="shared" si="13"/>
        <v>1928</v>
      </c>
      <c r="Q55" s="49">
        <f t="shared" si="14"/>
        <v>32.779304153858696</v>
      </c>
      <c r="R55" s="56">
        <v>33</v>
      </c>
      <c r="S55" s="53">
        <v>15</v>
      </c>
      <c r="T55" s="73">
        <v>3</v>
      </c>
      <c r="U55" s="77">
        <f t="shared" si="5"/>
        <v>51</v>
      </c>
      <c r="V55" s="77">
        <v>46</v>
      </c>
      <c r="W55" s="43">
        <v>44</v>
      </c>
      <c r="X55" s="102">
        <v>2</v>
      </c>
    </row>
    <row r="56" spans="1:24" ht="12.75">
      <c r="A56" s="121"/>
      <c r="B56" s="25" t="s">
        <v>112</v>
      </c>
      <c r="C56" s="7"/>
      <c r="D56" s="7">
        <v>205</v>
      </c>
      <c r="E56" s="10">
        <v>74</v>
      </c>
      <c r="F56" s="10">
        <v>41</v>
      </c>
      <c r="G56" s="10">
        <v>34</v>
      </c>
      <c r="H56" s="7">
        <v>187</v>
      </c>
      <c r="I56" s="63">
        <f t="shared" si="11"/>
        <v>541</v>
      </c>
      <c r="J56" s="47">
        <f>D56*J$3/100</f>
        <v>61.5</v>
      </c>
      <c r="K56" s="48">
        <f t="shared" si="12"/>
        <v>7.4</v>
      </c>
      <c r="L56" s="48">
        <f aca="true" t="shared" si="15" ref="L56:N57">F56*L$3/100</f>
        <v>8.2</v>
      </c>
      <c r="M56" s="48">
        <f t="shared" si="15"/>
        <v>6.8</v>
      </c>
      <c r="N56" s="48">
        <f t="shared" si="15"/>
        <v>37.4</v>
      </c>
      <c r="O56" s="48"/>
      <c r="P56" s="48">
        <f t="shared" si="13"/>
        <v>121.30000000000001</v>
      </c>
      <c r="Q56" s="49">
        <f t="shared" si="14"/>
        <v>2.0623078806343673</v>
      </c>
      <c r="R56" s="56">
        <v>2</v>
      </c>
      <c r="S56" s="53"/>
      <c r="T56" s="73">
        <v>1</v>
      </c>
      <c r="U56" s="77">
        <v>3</v>
      </c>
      <c r="V56" s="77">
        <v>3</v>
      </c>
      <c r="W56" s="43">
        <v>3</v>
      </c>
      <c r="X56" s="102"/>
    </row>
    <row r="57" spans="1:24" ht="12.75">
      <c r="A57" s="121"/>
      <c r="B57" s="7" t="s">
        <v>19</v>
      </c>
      <c r="C57" s="7"/>
      <c r="D57" s="7">
        <v>486</v>
      </c>
      <c r="E57" s="10">
        <v>513</v>
      </c>
      <c r="F57" s="10">
        <v>238</v>
      </c>
      <c r="G57" s="10">
        <v>171</v>
      </c>
      <c r="H57" s="7">
        <v>375</v>
      </c>
      <c r="I57" s="63">
        <f t="shared" si="11"/>
        <v>1783</v>
      </c>
      <c r="J57" s="47">
        <f>D57*J$3/100</f>
        <v>145.8</v>
      </c>
      <c r="K57" s="48">
        <f t="shared" si="12"/>
        <v>51.3</v>
      </c>
      <c r="L57" s="48">
        <f t="shared" si="15"/>
        <v>47.6</v>
      </c>
      <c r="M57" s="48">
        <f t="shared" si="15"/>
        <v>34.2</v>
      </c>
      <c r="N57" s="48">
        <f t="shared" si="15"/>
        <v>75</v>
      </c>
      <c r="O57" s="48"/>
      <c r="P57" s="48">
        <f t="shared" si="13"/>
        <v>353.90000000000003</v>
      </c>
      <c r="Q57" s="49">
        <f t="shared" si="14"/>
        <v>6.016906504175619</v>
      </c>
      <c r="R57" s="56">
        <f t="shared" si="4"/>
        <v>6</v>
      </c>
      <c r="S57" s="53">
        <v>1</v>
      </c>
      <c r="T57" s="73">
        <v>2</v>
      </c>
      <c r="U57" s="77">
        <f t="shared" si="5"/>
        <v>9</v>
      </c>
      <c r="V57" s="77">
        <v>9</v>
      </c>
      <c r="W57" s="43">
        <v>10</v>
      </c>
      <c r="X57" s="102">
        <v>-1</v>
      </c>
    </row>
    <row r="58" spans="1:24" ht="13.5" thickBot="1">
      <c r="A58" s="122"/>
      <c r="B58" s="36" t="s">
        <v>50</v>
      </c>
      <c r="C58" s="35"/>
      <c r="D58" s="35"/>
      <c r="E58" s="36">
        <v>0</v>
      </c>
      <c r="F58" s="36"/>
      <c r="G58" s="36"/>
      <c r="H58" s="36"/>
      <c r="I58" s="61"/>
      <c r="J58" s="47">
        <f t="shared" si="6"/>
        <v>0</v>
      </c>
      <c r="K58" s="48"/>
      <c r="L58" s="48"/>
      <c r="M58" s="48"/>
      <c r="N58" s="48"/>
      <c r="O58" s="48"/>
      <c r="P58" s="48"/>
      <c r="Q58" s="49"/>
      <c r="R58" s="56"/>
      <c r="S58" s="53"/>
      <c r="T58" s="73"/>
      <c r="U58" s="77"/>
      <c r="V58" s="77"/>
      <c r="W58" s="43"/>
      <c r="X58" s="102"/>
    </row>
    <row r="59" spans="1:24" ht="13.5" thickTop="1">
      <c r="A59" s="116" t="s">
        <v>20</v>
      </c>
      <c r="B59" s="79" t="s">
        <v>86</v>
      </c>
      <c r="C59" s="79"/>
      <c r="D59" s="79">
        <v>966</v>
      </c>
      <c r="E59" s="80">
        <v>1225</v>
      </c>
      <c r="F59" s="80">
        <v>587</v>
      </c>
      <c r="G59" s="80">
        <v>612</v>
      </c>
      <c r="H59" s="79">
        <v>426</v>
      </c>
      <c r="I59" s="81">
        <f>SUM(D59:H59)</f>
        <v>3816</v>
      </c>
      <c r="J59" s="47">
        <f t="shared" si="6"/>
        <v>289.8</v>
      </c>
      <c r="K59" s="48">
        <f>E59*K$3/100</f>
        <v>122.5</v>
      </c>
      <c r="L59" s="48">
        <f t="shared" si="1"/>
        <v>117.4</v>
      </c>
      <c r="M59" s="48">
        <f t="shared" si="2"/>
        <v>122.4</v>
      </c>
      <c r="N59" s="48">
        <f t="shared" si="3"/>
        <v>85.2</v>
      </c>
      <c r="O59" s="48">
        <f>(J59+K59+L59+M59+N59)*$O$3/100</f>
        <v>36.865</v>
      </c>
      <c r="P59" s="48">
        <f>SUM(J59:O59)</f>
        <v>774.1650000000001</v>
      </c>
      <c r="Q59" s="49">
        <f>$Q$2/$P$106*P59</f>
        <v>13.162131742879678</v>
      </c>
      <c r="R59" s="56">
        <f t="shared" si="4"/>
        <v>13</v>
      </c>
      <c r="S59" s="53">
        <v>10</v>
      </c>
      <c r="T59" s="73">
        <v>5</v>
      </c>
      <c r="U59" s="77">
        <f t="shared" si="5"/>
        <v>28</v>
      </c>
      <c r="V59" s="77">
        <v>28</v>
      </c>
      <c r="W59" s="43">
        <v>28</v>
      </c>
      <c r="X59" s="102"/>
    </row>
    <row r="60" spans="1:24" ht="12.75">
      <c r="A60" s="121"/>
      <c r="B60" s="24" t="s">
        <v>21</v>
      </c>
      <c r="C60" s="24"/>
      <c r="D60" s="24">
        <v>610</v>
      </c>
      <c r="E60" s="84">
        <v>615</v>
      </c>
      <c r="F60" s="84">
        <v>461</v>
      </c>
      <c r="G60" s="84">
        <v>389</v>
      </c>
      <c r="H60" s="24">
        <v>179</v>
      </c>
      <c r="I60" s="85">
        <f>SUM(D60:H60)</f>
        <v>2254</v>
      </c>
      <c r="J60" s="47">
        <f t="shared" si="6"/>
        <v>183</v>
      </c>
      <c r="K60" s="48">
        <f>E60*K$3/100</f>
        <v>61.5</v>
      </c>
      <c r="L60" s="48">
        <f t="shared" si="1"/>
        <v>92.2</v>
      </c>
      <c r="M60" s="48">
        <f t="shared" si="2"/>
        <v>77.8</v>
      </c>
      <c r="N60" s="48">
        <f t="shared" si="3"/>
        <v>35.8</v>
      </c>
      <c r="O60" s="48">
        <f>(J60+K60+L60+M60+N60)*$O$3/100</f>
        <v>22.515</v>
      </c>
      <c r="P60" s="48">
        <f>SUM(J60:O60)</f>
        <v>472.815</v>
      </c>
      <c r="Q60" s="49">
        <f>$Q$2/$P$106*P60</f>
        <v>8.038665297461982</v>
      </c>
      <c r="R60" s="56">
        <f t="shared" si="4"/>
        <v>8</v>
      </c>
      <c r="S60" s="53">
        <v>1</v>
      </c>
      <c r="T60" s="73">
        <v>4</v>
      </c>
      <c r="U60" s="77">
        <f t="shared" si="5"/>
        <v>13</v>
      </c>
      <c r="V60" s="77">
        <v>13</v>
      </c>
      <c r="W60" s="43">
        <v>13</v>
      </c>
      <c r="X60" s="102"/>
    </row>
    <row r="61" spans="1:24" ht="12.75">
      <c r="A61" s="121"/>
      <c r="B61" s="3" t="s">
        <v>87</v>
      </c>
      <c r="C61" s="3"/>
      <c r="D61" s="3">
        <v>876</v>
      </c>
      <c r="E61" s="12">
        <v>626</v>
      </c>
      <c r="F61" s="12">
        <v>679</v>
      </c>
      <c r="G61" s="12">
        <v>499</v>
      </c>
      <c r="H61" s="3">
        <v>360</v>
      </c>
      <c r="I61" s="65">
        <f>SUM(D61:H61)</f>
        <v>3040</v>
      </c>
      <c r="J61" s="47">
        <f t="shared" si="6"/>
        <v>262.8</v>
      </c>
      <c r="K61" s="48">
        <f>E61*K$3/100</f>
        <v>62.6</v>
      </c>
      <c r="L61" s="48">
        <f t="shared" si="1"/>
        <v>135.8</v>
      </c>
      <c r="M61" s="48">
        <f t="shared" si="2"/>
        <v>99.8</v>
      </c>
      <c r="N61" s="48">
        <f t="shared" si="3"/>
        <v>72</v>
      </c>
      <c r="O61" s="48">
        <f>(J61+K61+L61+M61+N61)*$O$3/100</f>
        <v>31.65</v>
      </c>
      <c r="P61" s="48">
        <f>SUM(J61:O61)</f>
        <v>664.65</v>
      </c>
      <c r="Q61" s="49">
        <f>$Q$2/$P$106*P61</f>
        <v>11.300189059057148</v>
      </c>
      <c r="R61" s="56">
        <f t="shared" si="4"/>
        <v>11</v>
      </c>
      <c r="S61" s="53">
        <v>3</v>
      </c>
      <c r="T61" s="73">
        <v>3</v>
      </c>
      <c r="U61" s="77">
        <f t="shared" si="5"/>
        <v>17</v>
      </c>
      <c r="V61" s="77">
        <v>17</v>
      </c>
      <c r="W61" s="43">
        <v>19</v>
      </c>
      <c r="X61" s="102">
        <v>-2</v>
      </c>
    </row>
    <row r="62" spans="1:24" ht="12.75">
      <c r="A62" s="121"/>
      <c r="B62" s="3" t="s">
        <v>88</v>
      </c>
      <c r="C62" s="3"/>
      <c r="D62" s="3">
        <v>569</v>
      </c>
      <c r="E62" s="12">
        <v>372</v>
      </c>
      <c r="F62" s="12">
        <v>130</v>
      </c>
      <c r="G62" s="12">
        <v>394</v>
      </c>
      <c r="H62" s="3">
        <v>202</v>
      </c>
      <c r="I62" s="65">
        <f>SUM(D62:H62)</f>
        <v>1667</v>
      </c>
      <c r="J62" s="47">
        <f t="shared" si="6"/>
        <v>170.7</v>
      </c>
      <c r="K62" s="48">
        <f>E62*K$3/100</f>
        <v>37.2</v>
      </c>
      <c r="L62" s="48">
        <f t="shared" si="1"/>
        <v>26</v>
      </c>
      <c r="M62" s="48">
        <f t="shared" si="2"/>
        <v>78.8</v>
      </c>
      <c r="N62" s="48">
        <f t="shared" si="3"/>
        <v>40.4</v>
      </c>
      <c r="O62" s="48">
        <f>(J62+K62+L62+M62+N62)*$O$3/100</f>
        <v>17.654999999999998</v>
      </c>
      <c r="P62" s="48">
        <f>SUM(J62:O62)</f>
        <v>370.75499999999994</v>
      </c>
      <c r="Q62" s="49">
        <f>$Q$2/$P$106*P62</f>
        <v>6.30347038981529</v>
      </c>
      <c r="R62" s="56">
        <f t="shared" si="4"/>
        <v>6</v>
      </c>
      <c r="S62" s="53">
        <v>1</v>
      </c>
      <c r="T62" s="73">
        <v>3</v>
      </c>
      <c r="U62" s="77">
        <f t="shared" si="5"/>
        <v>10</v>
      </c>
      <c r="V62" s="77">
        <v>10</v>
      </c>
      <c r="W62" s="43">
        <v>10</v>
      </c>
      <c r="X62" s="102"/>
    </row>
    <row r="63" spans="1:24" ht="12.75">
      <c r="A63" s="121"/>
      <c r="B63" s="25" t="s">
        <v>22</v>
      </c>
      <c r="C63" s="25"/>
      <c r="D63" s="25">
        <v>749</v>
      </c>
      <c r="E63" s="10">
        <v>681</v>
      </c>
      <c r="F63" s="10">
        <v>371</v>
      </c>
      <c r="G63" s="10">
        <v>693</v>
      </c>
      <c r="H63" s="7">
        <v>180</v>
      </c>
      <c r="I63" s="63">
        <f>SUM(D63:H63)</f>
        <v>2674</v>
      </c>
      <c r="J63" s="47">
        <f t="shared" si="6"/>
        <v>224.7</v>
      </c>
      <c r="K63" s="48">
        <f>E63*K$3/100</f>
        <v>68.1</v>
      </c>
      <c r="L63" s="48">
        <f t="shared" si="1"/>
        <v>74.2</v>
      </c>
      <c r="M63" s="48">
        <f t="shared" si="2"/>
        <v>138.6</v>
      </c>
      <c r="N63" s="48">
        <f t="shared" si="3"/>
        <v>36</v>
      </c>
      <c r="O63" s="48">
        <f>(J63+K63+L63+M63+N63)*$O$3/100</f>
        <v>27.079999999999995</v>
      </c>
      <c r="P63" s="48">
        <f>SUM(J63:O63)</f>
        <v>568.68</v>
      </c>
      <c r="Q63" s="49">
        <f>$Q$2/$P$106*P63</f>
        <v>9.668534588286494</v>
      </c>
      <c r="R63" s="56">
        <f t="shared" si="4"/>
        <v>10</v>
      </c>
      <c r="S63" s="53">
        <v>1</v>
      </c>
      <c r="T63" s="73">
        <v>3</v>
      </c>
      <c r="U63" s="77">
        <f t="shared" si="5"/>
        <v>14</v>
      </c>
      <c r="V63" s="77">
        <v>14</v>
      </c>
      <c r="W63" s="43">
        <v>15</v>
      </c>
      <c r="X63" s="102">
        <v>-1</v>
      </c>
    </row>
    <row r="64" spans="1:24" ht="13.5" thickBot="1">
      <c r="A64" s="122"/>
      <c r="B64" s="36" t="s">
        <v>50</v>
      </c>
      <c r="C64" s="35"/>
      <c r="D64" s="35"/>
      <c r="E64" s="36">
        <v>0</v>
      </c>
      <c r="F64" s="36"/>
      <c r="G64" s="36"/>
      <c r="H64" s="36"/>
      <c r="I64" s="61"/>
      <c r="J64" s="47">
        <f t="shared" si="6"/>
        <v>0</v>
      </c>
      <c r="K64" s="48"/>
      <c r="L64" s="48"/>
      <c r="M64" s="48"/>
      <c r="N64" s="48"/>
      <c r="O64" s="48"/>
      <c r="P64" s="48"/>
      <c r="Q64" s="49"/>
      <c r="R64" s="56"/>
      <c r="S64" s="53"/>
      <c r="T64" s="73"/>
      <c r="U64" s="77"/>
      <c r="V64" s="77"/>
      <c r="W64" s="43"/>
      <c r="X64" s="102"/>
    </row>
    <row r="65" spans="1:24" ht="13.5" thickTop="1">
      <c r="A65" s="116" t="s">
        <v>23</v>
      </c>
      <c r="B65" s="79" t="s">
        <v>89</v>
      </c>
      <c r="C65" s="79"/>
      <c r="D65" s="79">
        <v>1804</v>
      </c>
      <c r="E65" s="80">
        <v>718</v>
      </c>
      <c r="F65" s="80">
        <v>399</v>
      </c>
      <c r="G65" s="80">
        <v>402</v>
      </c>
      <c r="H65" s="79">
        <v>1231</v>
      </c>
      <c r="I65" s="81">
        <f>SUM(D65:H65)</f>
        <v>4554</v>
      </c>
      <c r="J65" s="47">
        <f t="shared" si="6"/>
        <v>541.2</v>
      </c>
      <c r="K65" s="48">
        <f>E65*K$3/100</f>
        <v>71.8</v>
      </c>
      <c r="L65" s="48">
        <f t="shared" si="1"/>
        <v>79.8</v>
      </c>
      <c r="M65" s="48">
        <f t="shared" si="2"/>
        <v>80.4</v>
      </c>
      <c r="N65" s="48">
        <f t="shared" si="3"/>
        <v>246.2</v>
      </c>
      <c r="O65" s="48"/>
      <c r="P65" s="48">
        <f>SUM(J65:O65)</f>
        <v>1019.3999999999999</v>
      </c>
      <c r="Q65" s="49">
        <f>$Q$2/$P$106*P65</f>
        <v>17.331547019939602</v>
      </c>
      <c r="R65" s="56">
        <v>17</v>
      </c>
      <c r="S65" s="53">
        <v>5</v>
      </c>
      <c r="T65" s="73">
        <v>6</v>
      </c>
      <c r="U65" s="77">
        <f t="shared" si="5"/>
        <v>28</v>
      </c>
      <c r="V65" s="77">
        <v>32</v>
      </c>
      <c r="W65" s="43">
        <v>32</v>
      </c>
      <c r="X65" s="102"/>
    </row>
    <row r="66" spans="1:24" ht="12.75">
      <c r="A66" s="117"/>
      <c r="B66" s="3" t="s">
        <v>90</v>
      </c>
      <c r="C66" s="3"/>
      <c r="D66" s="3">
        <v>297</v>
      </c>
      <c r="E66" s="12">
        <v>335</v>
      </c>
      <c r="F66" s="12">
        <v>152</v>
      </c>
      <c r="G66" s="12">
        <v>58</v>
      </c>
      <c r="H66" s="3">
        <v>231</v>
      </c>
      <c r="I66" s="65">
        <f>SUM(D66:H66)</f>
        <v>1073</v>
      </c>
      <c r="J66" s="47">
        <f t="shared" si="6"/>
        <v>89.1</v>
      </c>
      <c r="K66" s="48">
        <f>E66*K$3/100</f>
        <v>33.5</v>
      </c>
      <c r="L66" s="48">
        <f t="shared" si="1"/>
        <v>30.4</v>
      </c>
      <c r="M66" s="48">
        <f t="shared" si="2"/>
        <v>11.6</v>
      </c>
      <c r="N66" s="48">
        <f t="shared" si="3"/>
        <v>46.2</v>
      </c>
      <c r="O66" s="48"/>
      <c r="P66" s="48">
        <f>SUM(J66:O66)</f>
        <v>210.8</v>
      </c>
      <c r="Q66" s="49">
        <f>$Q$2/$P$106*P66</f>
        <v>3.5839612632953393</v>
      </c>
      <c r="R66" s="56">
        <f t="shared" si="4"/>
        <v>4</v>
      </c>
      <c r="S66" s="53">
        <v>1</v>
      </c>
      <c r="T66" s="73">
        <v>2</v>
      </c>
      <c r="U66" s="77">
        <f t="shared" si="5"/>
        <v>7</v>
      </c>
      <c r="V66" s="77">
        <v>7</v>
      </c>
      <c r="W66" s="43">
        <v>8</v>
      </c>
      <c r="X66" s="102">
        <v>-1</v>
      </c>
    </row>
    <row r="67" spans="1:24" ht="12.75">
      <c r="A67" s="121"/>
      <c r="B67" s="3" t="s">
        <v>24</v>
      </c>
      <c r="C67" s="3"/>
      <c r="D67" s="3">
        <v>531</v>
      </c>
      <c r="E67" s="12">
        <v>236</v>
      </c>
      <c r="F67" s="12">
        <v>418</v>
      </c>
      <c r="G67" s="12">
        <v>145</v>
      </c>
      <c r="H67" s="3">
        <v>290</v>
      </c>
      <c r="I67" s="65">
        <f>SUM(D67:H67)</f>
        <v>1620</v>
      </c>
      <c r="J67" s="47">
        <f t="shared" si="6"/>
        <v>159.3</v>
      </c>
      <c r="K67" s="48">
        <f>E67*K$3/100</f>
        <v>23.6</v>
      </c>
      <c r="L67" s="48">
        <f t="shared" si="1"/>
        <v>83.6</v>
      </c>
      <c r="M67" s="48">
        <f t="shared" si="2"/>
        <v>29</v>
      </c>
      <c r="N67" s="48">
        <f t="shared" si="3"/>
        <v>58</v>
      </c>
      <c r="O67" s="48"/>
      <c r="P67" s="48">
        <f>SUM(J67:O67)</f>
        <v>353.5</v>
      </c>
      <c r="Q67" s="49">
        <f>$Q$2/$P$106*P67</f>
        <v>6.01010581866652</v>
      </c>
      <c r="R67" s="56">
        <f t="shared" si="4"/>
        <v>6</v>
      </c>
      <c r="S67" s="53">
        <v>1</v>
      </c>
      <c r="T67" s="73">
        <v>3</v>
      </c>
      <c r="U67" s="77">
        <f t="shared" si="5"/>
        <v>10</v>
      </c>
      <c r="V67" s="77">
        <v>10</v>
      </c>
      <c r="W67" s="43">
        <v>10</v>
      </c>
      <c r="X67" s="102"/>
    </row>
    <row r="68" spans="1:24" ht="12.75">
      <c r="A68" s="121"/>
      <c r="B68" s="7" t="s">
        <v>91</v>
      </c>
      <c r="C68" s="7"/>
      <c r="D68" s="7">
        <v>925</v>
      </c>
      <c r="E68" s="10">
        <v>433</v>
      </c>
      <c r="F68" s="10">
        <v>281</v>
      </c>
      <c r="G68" s="10">
        <v>174</v>
      </c>
      <c r="H68" s="7">
        <v>432</v>
      </c>
      <c r="I68" s="63">
        <f>SUM(D68:H68)</f>
        <v>2245</v>
      </c>
      <c r="J68" s="47">
        <f t="shared" si="6"/>
        <v>277.5</v>
      </c>
      <c r="K68" s="48">
        <f>E68*K$3/100</f>
        <v>43.3</v>
      </c>
      <c r="L68" s="48">
        <f t="shared" si="1"/>
        <v>56.2</v>
      </c>
      <c r="M68" s="48">
        <f t="shared" si="2"/>
        <v>34.8</v>
      </c>
      <c r="N68" s="48">
        <f t="shared" si="3"/>
        <v>86.4</v>
      </c>
      <c r="O68" s="48"/>
      <c r="P68" s="48">
        <f>SUM(J68:O68)</f>
        <v>498.20000000000005</v>
      </c>
      <c r="Q68" s="49">
        <f>$Q$2/$P$106*P68</f>
        <v>8.470253801583198</v>
      </c>
      <c r="R68" s="56">
        <v>8</v>
      </c>
      <c r="S68" s="53">
        <v>3</v>
      </c>
      <c r="T68" s="73">
        <v>2</v>
      </c>
      <c r="U68" s="77">
        <f t="shared" si="5"/>
        <v>13</v>
      </c>
      <c r="V68" s="77">
        <v>13</v>
      </c>
      <c r="W68" s="43">
        <v>14</v>
      </c>
      <c r="X68" s="102">
        <v>-1</v>
      </c>
    </row>
    <row r="69" spans="1:24" ht="13.5" thickBot="1">
      <c r="A69" s="122"/>
      <c r="B69" s="36" t="s">
        <v>50</v>
      </c>
      <c r="C69" s="35"/>
      <c r="D69" s="35"/>
      <c r="E69" s="36">
        <v>0</v>
      </c>
      <c r="F69" s="36"/>
      <c r="G69" s="36"/>
      <c r="H69" s="36"/>
      <c r="I69" s="61"/>
      <c r="J69" s="47">
        <f aca="true" t="shared" si="16" ref="J69:J104">D69*J$3/100</f>
        <v>0</v>
      </c>
      <c r="K69" s="48"/>
      <c r="L69" s="48"/>
      <c r="M69" s="48"/>
      <c r="N69" s="48"/>
      <c r="O69" s="48"/>
      <c r="P69" s="48"/>
      <c r="Q69" s="49"/>
      <c r="R69" s="56"/>
      <c r="S69" s="53"/>
      <c r="T69" s="73"/>
      <c r="U69" s="77"/>
      <c r="V69" s="77"/>
      <c r="W69" s="43"/>
      <c r="X69" s="102"/>
    </row>
    <row r="70" spans="1:24" ht="13.5" thickTop="1">
      <c r="A70" s="116" t="s">
        <v>25</v>
      </c>
      <c r="B70" s="4" t="s">
        <v>26</v>
      </c>
      <c r="C70" s="4"/>
      <c r="D70" s="4">
        <v>657</v>
      </c>
      <c r="E70" s="11">
        <v>558</v>
      </c>
      <c r="F70" s="11">
        <v>245</v>
      </c>
      <c r="G70" s="11">
        <v>401</v>
      </c>
      <c r="H70" s="4">
        <v>542</v>
      </c>
      <c r="I70" s="64">
        <f aca="true" t="shared" si="17" ref="I70:I77">SUM(D70:H70)</f>
        <v>2403</v>
      </c>
      <c r="J70" s="47">
        <f t="shared" si="16"/>
        <v>197.1</v>
      </c>
      <c r="K70" s="48">
        <f aca="true" t="shared" si="18" ref="K70:K77">E70*K$3/100</f>
        <v>55.8</v>
      </c>
      <c r="L70" s="48">
        <f t="shared" si="1"/>
        <v>49</v>
      </c>
      <c r="M70" s="48">
        <f t="shared" si="2"/>
        <v>80.2</v>
      </c>
      <c r="N70" s="48">
        <f t="shared" si="3"/>
        <v>108.4</v>
      </c>
      <c r="O70" s="48">
        <f aca="true" t="shared" si="19" ref="O70:O77">(J70+K70+L70+M70+N70)*$O$3/100</f>
        <v>24.525</v>
      </c>
      <c r="P70" s="48">
        <f aca="true" t="shared" si="20" ref="P70:P77">SUM(J70:O70)</f>
        <v>515.025</v>
      </c>
      <c r="Q70" s="49">
        <f aca="true" t="shared" si="21" ref="Q70:Q77">$Q$2/$P$106*P70</f>
        <v>8.756307635809685</v>
      </c>
      <c r="R70" s="56">
        <f t="shared" si="4"/>
        <v>9</v>
      </c>
      <c r="S70" s="53">
        <v>1</v>
      </c>
      <c r="T70" s="73">
        <v>2</v>
      </c>
      <c r="U70" s="77">
        <f t="shared" si="5"/>
        <v>12</v>
      </c>
      <c r="V70" s="77">
        <v>12</v>
      </c>
      <c r="W70" s="43">
        <v>13</v>
      </c>
      <c r="X70" s="102"/>
    </row>
    <row r="71" spans="1:24" ht="12.75">
      <c r="A71" s="121"/>
      <c r="B71" s="3" t="s">
        <v>27</v>
      </c>
      <c r="C71" s="3"/>
      <c r="D71" s="3">
        <v>603</v>
      </c>
      <c r="E71" s="12">
        <v>417</v>
      </c>
      <c r="F71" s="12">
        <v>522</v>
      </c>
      <c r="G71" s="12">
        <v>306</v>
      </c>
      <c r="H71" s="3">
        <v>283</v>
      </c>
      <c r="I71" s="65">
        <f t="shared" si="17"/>
        <v>2131</v>
      </c>
      <c r="J71" s="47">
        <f t="shared" si="16"/>
        <v>180.9</v>
      </c>
      <c r="K71" s="48">
        <f t="shared" si="18"/>
        <v>41.7</v>
      </c>
      <c r="L71" s="48">
        <f t="shared" si="1"/>
        <v>104.4</v>
      </c>
      <c r="M71" s="48">
        <f t="shared" si="2"/>
        <v>61.2</v>
      </c>
      <c r="N71" s="48">
        <f t="shared" si="3"/>
        <v>56.6</v>
      </c>
      <c r="O71" s="48">
        <f t="shared" si="19"/>
        <v>22.24</v>
      </c>
      <c r="P71" s="48">
        <f t="shared" si="20"/>
        <v>467.04</v>
      </c>
      <c r="Q71" s="49">
        <f t="shared" si="21"/>
        <v>7.94048040042436</v>
      </c>
      <c r="R71" s="56">
        <v>8</v>
      </c>
      <c r="S71" s="53">
        <v>1</v>
      </c>
      <c r="T71" s="73">
        <v>3</v>
      </c>
      <c r="U71" s="77">
        <f t="shared" si="5"/>
        <v>12</v>
      </c>
      <c r="V71" s="77">
        <v>12</v>
      </c>
      <c r="W71" s="43">
        <v>12</v>
      </c>
      <c r="X71" s="102"/>
    </row>
    <row r="72" spans="1:24" ht="12.75">
      <c r="A72" s="121"/>
      <c r="B72" s="24" t="s">
        <v>94</v>
      </c>
      <c r="C72" s="24"/>
      <c r="D72" s="24">
        <v>1265</v>
      </c>
      <c r="E72" s="84">
        <v>925</v>
      </c>
      <c r="F72" s="84">
        <v>558</v>
      </c>
      <c r="G72" s="84">
        <v>840</v>
      </c>
      <c r="H72" s="24">
        <v>448</v>
      </c>
      <c r="I72" s="85">
        <f t="shared" si="17"/>
        <v>4036</v>
      </c>
      <c r="J72" s="47">
        <f t="shared" si="16"/>
        <v>379.5</v>
      </c>
      <c r="K72" s="48">
        <f t="shared" si="18"/>
        <v>92.5</v>
      </c>
      <c r="L72" s="48">
        <f aca="true" t="shared" si="22" ref="L72:L104">F72*L$3/100</f>
        <v>111.6</v>
      </c>
      <c r="M72" s="48">
        <f aca="true" t="shared" si="23" ref="M72:M104">G72*M$3/100</f>
        <v>168</v>
      </c>
      <c r="N72" s="48">
        <f aca="true" t="shared" si="24" ref="N72:N104">H72*N$3/100</f>
        <v>89.6</v>
      </c>
      <c r="O72" s="48">
        <f t="shared" si="19"/>
        <v>42.06</v>
      </c>
      <c r="P72" s="48">
        <f t="shared" si="20"/>
        <v>883.26</v>
      </c>
      <c r="Q72" s="49">
        <f t="shared" si="21"/>
        <v>15.016933706917651</v>
      </c>
      <c r="R72" s="56">
        <f aca="true" t="shared" si="25" ref="R72:R104">ROUND(Q72,0)</f>
        <v>15</v>
      </c>
      <c r="S72" s="53">
        <v>3</v>
      </c>
      <c r="T72" s="73">
        <v>6</v>
      </c>
      <c r="U72" s="77">
        <f t="shared" si="5"/>
        <v>24</v>
      </c>
      <c r="V72" s="77">
        <v>26</v>
      </c>
      <c r="W72" s="43">
        <v>29</v>
      </c>
      <c r="X72" s="102">
        <v>-3</v>
      </c>
    </row>
    <row r="73" spans="1:24" ht="12.75">
      <c r="A73" s="121"/>
      <c r="B73" s="24" t="s">
        <v>28</v>
      </c>
      <c r="C73" s="24"/>
      <c r="D73" s="24">
        <v>1137</v>
      </c>
      <c r="E73" s="84">
        <v>498</v>
      </c>
      <c r="F73" s="84">
        <v>422</v>
      </c>
      <c r="G73" s="84">
        <v>694</v>
      </c>
      <c r="H73" s="24">
        <v>539</v>
      </c>
      <c r="I73" s="85">
        <f t="shared" si="17"/>
        <v>3290</v>
      </c>
      <c r="J73" s="47">
        <f t="shared" si="16"/>
        <v>341.1</v>
      </c>
      <c r="K73" s="48">
        <f t="shared" si="18"/>
        <v>49.8</v>
      </c>
      <c r="L73" s="48">
        <f t="shared" si="22"/>
        <v>84.4</v>
      </c>
      <c r="M73" s="48">
        <f t="shared" si="23"/>
        <v>138.8</v>
      </c>
      <c r="N73" s="48">
        <f t="shared" si="24"/>
        <v>107.8</v>
      </c>
      <c r="O73" s="48">
        <f t="shared" si="19"/>
        <v>36.095000000000006</v>
      </c>
      <c r="P73" s="48">
        <f t="shared" si="20"/>
        <v>757.9950000000001</v>
      </c>
      <c r="Q73" s="49">
        <f t="shared" si="21"/>
        <v>12.88721403117434</v>
      </c>
      <c r="R73" s="56">
        <f t="shared" si="25"/>
        <v>13</v>
      </c>
      <c r="S73" s="53">
        <v>1</v>
      </c>
      <c r="T73" s="73">
        <v>1</v>
      </c>
      <c r="U73" s="77">
        <f t="shared" si="5"/>
        <v>15</v>
      </c>
      <c r="V73" s="77">
        <v>15</v>
      </c>
      <c r="W73" s="43">
        <v>16</v>
      </c>
      <c r="X73" s="102">
        <v>-1</v>
      </c>
    </row>
    <row r="74" spans="1:24" ht="12.75">
      <c r="A74" s="121"/>
      <c r="B74" s="24" t="s">
        <v>92</v>
      </c>
      <c r="C74" s="24"/>
      <c r="D74" s="24">
        <v>2941</v>
      </c>
      <c r="E74" s="84">
        <v>1730</v>
      </c>
      <c r="F74" s="84">
        <v>790</v>
      </c>
      <c r="G74" s="84">
        <v>1397</v>
      </c>
      <c r="H74" s="24">
        <v>2354</v>
      </c>
      <c r="I74" s="85">
        <f t="shared" si="17"/>
        <v>9212</v>
      </c>
      <c r="J74" s="47">
        <f t="shared" si="16"/>
        <v>882.3</v>
      </c>
      <c r="K74" s="48">
        <f t="shared" si="18"/>
        <v>173</v>
      </c>
      <c r="L74" s="48">
        <f t="shared" si="22"/>
        <v>158</v>
      </c>
      <c r="M74" s="48">
        <f t="shared" si="23"/>
        <v>279.4</v>
      </c>
      <c r="N74" s="48">
        <f t="shared" si="24"/>
        <v>470.8</v>
      </c>
      <c r="O74" s="48">
        <f t="shared" si="19"/>
        <v>98.17499999999998</v>
      </c>
      <c r="P74" s="48">
        <f t="shared" si="20"/>
        <v>2061.6749999999997</v>
      </c>
      <c r="Q74" s="49">
        <f t="shared" si="21"/>
        <v>35.05200824243082</v>
      </c>
      <c r="R74" s="56">
        <v>35</v>
      </c>
      <c r="S74" s="53">
        <v>5</v>
      </c>
      <c r="T74" s="73">
        <v>5</v>
      </c>
      <c r="U74" s="77">
        <f t="shared" si="5"/>
        <v>45</v>
      </c>
      <c r="V74" s="77">
        <v>44</v>
      </c>
      <c r="W74" s="43">
        <v>40</v>
      </c>
      <c r="X74" s="102">
        <v>4</v>
      </c>
    </row>
    <row r="75" spans="1:24" ht="12.75">
      <c r="A75" s="121"/>
      <c r="B75" s="3" t="s">
        <v>29</v>
      </c>
      <c r="C75" s="3"/>
      <c r="D75" s="3">
        <v>312</v>
      </c>
      <c r="E75" s="12">
        <v>244</v>
      </c>
      <c r="F75" s="12">
        <v>439</v>
      </c>
      <c r="G75" s="12">
        <v>337</v>
      </c>
      <c r="H75" s="3">
        <v>144</v>
      </c>
      <c r="I75" s="65">
        <f t="shared" si="17"/>
        <v>1476</v>
      </c>
      <c r="J75" s="47">
        <f t="shared" si="16"/>
        <v>93.6</v>
      </c>
      <c r="K75" s="48">
        <f t="shared" si="18"/>
        <v>24.4</v>
      </c>
      <c r="L75" s="48">
        <f t="shared" si="22"/>
        <v>87.8</v>
      </c>
      <c r="M75" s="48">
        <f t="shared" si="23"/>
        <v>67.4</v>
      </c>
      <c r="N75" s="48">
        <f t="shared" si="24"/>
        <v>28.8</v>
      </c>
      <c r="O75" s="48">
        <f t="shared" si="19"/>
        <v>15.100000000000001</v>
      </c>
      <c r="P75" s="48">
        <f t="shared" si="20"/>
        <v>317.1000000000001</v>
      </c>
      <c r="Q75" s="49">
        <f t="shared" si="21"/>
        <v>5.391243437338483</v>
      </c>
      <c r="R75" s="56">
        <f t="shared" si="25"/>
        <v>5</v>
      </c>
      <c r="S75" s="53"/>
      <c r="T75" s="73">
        <v>5</v>
      </c>
      <c r="U75" s="77">
        <f aca="true" t="shared" si="26" ref="U75:U106">SUM(R75:T75)</f>
        <v>10</v>
      </c>
      <c r="V75" s="77">
        <v>10</v>
      </c>
      <c r="W75" s="43">
        <v>10</v>
      </c>
      <c r="X75" s="102"/>
    </row>
    <row r="76" spans="1:24" ht="12.75">
      <c r="A76" s="121"/>
      <c r="B76" s="3" t="s">
        <v>93</v>
      </c>
      <c r="C76" s="3"/>
      <c r="D76" s="3">
        <v>252</v>
      </c>
      <c r="E76" s="12">
        <v>158</v>
      </c>
      <c r="F76" s="12">
        <v>176</v>
      </c>
      <c r="G76" s="12">
        <v>163</v>
      </c>
      <c r="H76" s="3">
        <v>187</v>
      </c>
      <c r="I76" s="65">
        <f t="shared" si="17"/>
        <v>936</v>
      </c>
      <c r="J76" s="47">
        <f t="shared" si="16"/>
        <v>75.6</v>
      </c>
      <c r="K76" s="48">
        <f t="shared" si="18"/>
        <v>15.8</v>
      </c>
      <c r="L76" s="48">
        <f t="shared" si="22"/>
        <v>35.2</v>
      </c>
      <c r="M76" s="48">
        <f t="shared" si="23"/>
        <v>32.6</v>
      </c>
      <c r="N76" s="48">
        <f t="shared" si="24"/>
        <v>37.4</v>
      </c>
      <c r="O76" s="48">
        <f t="shared" si="19"/>
        <v>9.83</v>
      </c>
      <c r="P76" s="48">
        <f t="shared" si="20"/>
        <v>206.43</v>
      </c>
      <c r="Q76" s="49">
        <f t="shared" si="21"/>
        <v>3.509663774108429</v>
      </c>
      <c r="R76" s="56">
        <v>3</v>
      </c>
      <c r="S76" s="53">
        <v>1</v>
      </c>
      <c r="T76" s="73">
        <v>4</v>
      </c>
      <c r="U76" s="77">
        <f t="shared" si="26"/>
        <v>8</v>
      </c>
      <c r="V76" s="77">
        <v>8</v>
      </c>
      <c r="W76" s="43">
        <v>8</v>
      </c>
      <c r="X76" s="102"/>
    </row>
    <row r="77" spans="1:24" ht="12.75">
      <c r="A77" s="121"/>
      <c r="B77" s="7" t="s">
        <v>30</v>
      </c>
      <c r="C77" s="7"/>
      <c r="D77" s="7">
        <v>582</v>
      </c>
      <c r="E77" s="10">
        <v>754</v>
      </c>
      <c r="F77" s="10">
        <v>423</v>
      </c>
      <c r="G77" s="10">
        <v>694</v>
      </c>
      <c r="H77" s="7">
        <v>349</v>
      </c>
      <c r="I77" s="63">
        <f t="shared" si="17"/>
        <v>2802</v>
      </c>
      <c r="J77" s="47">
        <f t="shared" si="16"/>
        <v>174.6</v>
      </c>
      <c r="K77" s="48">
        <f t="shared" si="18"/>
        <v>75.4</v>
      </c>
      <c r="L77" s="48">
        <f t="shared" si="22"/>
        <v>84.6</v>
      </c>
      <c r="M77" s="48">
        <f t="shared" si="23"/>
        <v>138.8</v>
      </c>
      <c r="N77" s="48">
        <f t="shared" si="24"/>
        <v>69.8</v>
      </c>
      <c r="O77" s="48">
        <f t="shared" si="19"/>
        <v>27.16</v>
      </c>
      <c r="P77" s="48">
        <f t="shared" si="20"/>
        <v>570.36</v>
      </c>
      <c r="Q77" s="49">
        <f t="shared" si="21"/>
        <v>9.697097467424713</v>
      </c>
      <c r="R77" s="56">
        <v>10</v>
      </c>
      <c r="S77" s="53">
        <v>1</v>
      </c>
      <c r="T77" s="73">
        <v>1</v>
      </c>
      <c r="U77" s="77">
        <f t="shared" si="26"/>
        <v>12</v>
      </c>
      <c r="V77" s="77">
        <v>12</v>
      </c>
      <c r="W77" s="43">
        <v>13</v>
      </c>
      <c r="X77" s="102">
        <v>-1</v>
      </c>
    </row>
    <row r="78" spans="1:24" ht="13.5" thickBot="1">
      <c r="A78" s="122"/>
      <c r="B78" s="36" t="s">
        <v>50</v>
      </c>
      <c r="C78" s="35"/>
      <c r="D78" s="35"/>
      <c r="E78" s="36">
        <v>0</v>
      </c>
      <c r="F78" s="36"/>
      <c r="G78" s="36"/>
      <c r="H78" s="36"/>
      <c r="I78" s="61"/>
      <c r="J78" s="47">
        <f t="shared" si="16"/>
        <v>0</v>
      </c>
      <c r="K78" s="48"/>
      <c r="L78" s="48"/>
      <c r="M78" s="48"/>
      <c r="N78" s="48"/>
      <c r="O78" s="48"/>
      <c r="P78" s="48"/>
      <c r="Q78" s="49"/>
      <c r="R78" s="56"/>
      <c r="S78" s="53"/>
      <c r="T78" s="73"/>
      <c r="U78" s="77"/>
      <c r="V78" s="77"/>
      <c r="W78" s="43"/>
      <c r="X78" s="102"/>
    </row>
    <row r="79" spans="1:24" ht="13.5" thickTop="1">
      <c r="A79" s="116" t="s">
        <v>31</v>
      </c>
      <c r="B79" s="4" t="s">
        <v>95</v>
      </c>
      <c r="C79" s="4"/>
      <c r="D79" s="4">
        <v>1536</v>
      </c>
      <c r="E79" s="11">
        <v>749</v>
      </c>
      <c r="F79" s="11">
        <v>444</v>
      </c>
      <c r="G79" s="11">
        <v>327</v>
      </c>
      <c r="H79" s="4">
        <v>1413</v>
      </c>
      <c r="I79" s="64">
        <f aca="true" t="shared" si="27" ref="I79:I88">SUM(D79:H79)</f>
        <v>4469</v>
      </c>
      <c r="J79" s="47">
        <f t="shared" si="16"/>
        <v>460.8</v>
      </c>
      <c r="K79" s="48">
        <f aca="true" t="shared" si="28" ref="K79:K88">E79*K$3/100</f>
        <v>74.9</v>
      </c>
      <c r="L79" s="48">
        <f t="shared" si="22"/>
        <v>88.8</v>
      </c>
      <c r="M79" s="48">
        <f t="shared" si="23"/>
        <v>65.4</v>
      </c>
      <c r="N79" s="48">
        <f t="shared" si="24"/>
        <v>282.6</v>
      </c>
      <c r="O79" s="48"/>
      <c r="P79" s="48">
        <f aca="true" t="shared" si="29" ref="P79:P88">SUM(J79:O79)</f>
        <v>972.5</v>
      </c>
      <c r="Q79" s="49">
        <f aca="true" t="shared" si="30" ref="Q79:Q88">$Q$2/$P$106*P79</f>
        <v>16.534166643997708</v>
      </c>
      <c r="R79" s="56">
        <f t="shared" si="25"/>
        <v>17</v>
      </c>
      <c r="S79" s="53">
        <v>10</v>
      </c>
      <c r="T79" s="73">
        <v>3</v>
      </c>
      <c r="U79" s="77">
        <f t="shared" si="26"/>
        <v>30</v>
      </c>
      <c r="V79" s="77">
        <v>33</v>
      </c>
      <c r="W79" s="43">
        <v>31</v>
      </c>
      <c r="X79" s="102">
        <v>2</v>
      </c>
    </row>
    <row r="80" spans="1:24" ht="12.75">
      <c r="A80" s="121"/>
      <c r="B80" s="3" t="s">
        <v>96</v>
      </c>
      <c r="C80" s="3"/>
      <c r="D80" s="3">
        <v>447</v>
      </c>
      <c r="E80" s="12">
        <v>329</v>
      </c>
      <c r="F80" s="12">
        <v>21</v>
      </c>
      <c r="G80" s="12">
        <v>95</v>
      </c>
      <c r="H80" s="3">
        <v>451</v>
      </c>
      <c r="I80" s="65">
        <f t="shared" si="27"/>
        <v>1343</v>
      </c>
      <c r="J80" s="47">
        <f t="shared" si="16"/>
        <v>134.1</v>
      </c>
      <c r="K80" s="48">
        <f t="shared" si="28"/>
        <v>32.9</v>
      </c>
      <c r="L80" s="48">
        <f t="shared" si="22"/>
        <v>4.2</v>
      </c>
      <c r="M80" s="48">
        <f t="shared" si="23"/>
        <v>19</v>
      </c>
      <c r="N80" s="48">
        <f t="shared" si="24"/>
        <v>90.2</v>
      </c>
      <c r="O80" s="48"/>
      <c r="P80" s="48">
        <f t="shared" si="29"/>
        <v>280.4</v>
      </c>
      <c r="Q80" s="49">
        <f t="shared" si="30"/>
        <v>4.76728054187862</v>
      </c>
      <c r="R80" s="56">
        <f t="shared" si="25"/>
        <v>5</v>
      </c>
      <c r="S80" s="53"/>
      <c r="T80" s="73"/>
      <c r="U80" s="77">
        <f t="shared" si="26"/>
        <v>5</v>
      </c>
      <c r="V80" s="77">
        <v>4</v>
      </c>
      <c r="W80" s="43">
        <v>4</v>
      </c>
      <c r="X80" s="102"/>
    </row>
    <row r="81" spans="1:24" ht="12.75">
      <c r="A81" s="121"/>
      <c r="B81" s="3" t="s">
        <v>97</v>
      </c>
      <c r="C81" s="3"/>
      <c r="D81" s="3">
        <v>394</v>
      </c>
      <c r="E81" s="12">
        <v>300</v>
      </c>
      <c r="F81" s="12">
        <v>61</v>
      </c>
      <c r="G81" s="12">
        <v>121</v>
      </c>
      <c r="H81" s="3">
        <v>341</v>
      </c>
      <c r="I81" s="65">
        <f t="shared" si="27"/>
        <v>1217</v>
      </c>
      <c r="J81" s="47">
        <f t="shared" si="16"/>
        <v>118.2</v>
      </c>
      <c r="K81" s="48">
        <f t="shared" si="28"/>
        <v>30</v>
      </c>
      <c r="L81" s="48">
        <f t="shared" si="22"/>
        <v>12.2</v>
      </c>
      <c r="M81" s="48">
        <f t="shared" si="23"/>
        <v>24.2</v>
      </c>
      <c r="N81" s="48">
        <f t="shared" si="24"/>
        <v>68.2</v>
      </c>
      <c r="O81" s="48"/>
      <c r="P81" s="48">
        <f t="shared" si="29"/>
        <v>252.79999999999995</v>
      </c>
      <c r="Q81" s="49">
        <f t="shared" si="30"/>
        <v>4.298033241750766</v>
      </c>
      <c r="R81" s="56">
        <f t="shared" si="25"/>
        <v>4</v>
      </c>
      <c r="S81" s="53">
        <v>1</v>
      </c>
      <c r="T81" s="73">
        <v>3</v>
      </c>
      <c r="U81" s="77">
        <f t="shared" si="26"/>
        <v>8</v>
      </c>
      <c r="V81" s="77">
        <v>8</v>
      </c>
      <c r="W81" s="43">
        <v>8</v>
      </c>
      <c r="X81" s="102"/>
    </row>
    <row r="82" spans="1:24" ht="12.75">
      <c r="A82" s="121"/>
      <c r="B82" s="3" t="s">
        <v>98</v>
      </c>
      <c r="C82" s="3"/>
      <c r="D82" s="3">
        <v>399</v>
      </c>
      <c r="E82" s="12">
        <v>224</v>
      </c>
      <c r="F82" s="12">
        <v>202</v>
      </c>
      <c r="G82" s="12">
        <v>98</v>
      </c>
      <c r="H82" s="3">
        <v>355</v>
      </c>
      <c r="I82" s="65">
        <f t="shared" si="27"/>
        <v>1278</v>
      </c>
      <c r="J82" s="47">
        <f t="shared" si="16"/>
        <v>119.7</v>
      </c>
      <c r="K82" s="48">
        <f t="shared" si="28"/>
        <v>22.4</v>
      </c>
      <c r="L82" s="48">
        <f t="shared" si="22"/>
        <v>40.4</v>
      </c>
      <c r="M82" s="48">
        <f t="shared" si="23"/>
        <v>19.6</v>
      </c>
      <c r="N82" s="48">
        <f t="shared" si="24"/>
        <v>71</v>
      </c>
      <c r="O82" s="48"/>
      <c r="P82" s="48">
        <f t="shared" si="29"/>
        <v>273.1</v>
      </c>
      <c r="Q82" s="49">
        <f t="shared" si="30"/>
        <v>4.643168031337558</v>
      </c>
      <c r="R82" s="56">
        <f t="shared" si="25"/>
        <v>5</v>
      </c>
      <c r="S82" s="53">
        <v>1</v>
      </c>
      <c r="T82" s="73">
        <v>2</v>
      </c>
      <c r="U82" s="77">
        <f t="shared" si="26"/>
        <v>8</v>
      </c>
      <c r="V82" s="77">
        <v>8</v>
      </c>
      <c r="W82" s="43">
        <v>8</v>
      </c>
      <c r="X82" s="102"/>
    </row>
    <row r="83" spans="1:24" ht="12.75">
      <c r="A83" s="121"/>
      <c r="B83" s="3" t="s">
        <v>32</v>
      </c>
      <c r="C83" s="3"/>
      <c r="D83" s="3">
        <v>658</v>
      </c>
      <c r="E83" s="12">
        <v>360</v>
      </c>
      <c r="F83" s="12">
        <v>235</v>
      </c>
      <c r="G83" s="12">
        <v>86</v>
      </c>
      <c r="H83" s="3">
        <v>574</v>
      </c>
      <c r="I83" s="65">
        <f t="shared" si="27"/>
        <v>1913</v>
      </c>
      <c r="J83" s="47">
        <f t="shared" si="16"/>
        <v>197.4</v>
      </c>
      <c r="K83" s="48">
        <f t="shared" si="28"/>
        <v>36</v>
      </c>
      <c r="L83" s="48">
        <f t="shared" si="22"/>
        <v>47</v>
      </c>
      <c r="M83" s="48">
        <f t="shared" si="23"/>
        <v>17.2</v>
      </c>
      <c r="N83" s="48">
        <f t="shared" si="24"/>
        <v>114.8</v>
      </c>
      <c r="O83" s="48"/>
      <c r="P83" s="48">
        <f t="shared" si="29"/>
        <v>412.4</v>
      </c>
      <c r="Q83" s="49">
        <f t="shared" si="30"/>
        <v>7.011506759881393</v>
      </c>
      <c r="R83" s="56">
        <f t="shared" si="25"/>
        <v>7</v>
      </c>
      <c r="S83" s="53">
        <v>1</v>
      </c>
      <c r="T83" s="73">
        <v>3</v>
      </c>
      <c r="U83" s="77">
        <f t="shared" si="26"/>
        <v>11</v>
      </c>
      <c r="V83" s="77">
        <v>11</v>
      </c>
      <c r="W83" s="43">
        <v>11</v>
      </c>
      <c r="X83" s="102"/>
    </row>
    <row r="84" spans="1:24" ht="12.75">
      <c r="A84" s="121"/>
      <c r="B84" s="3" t="s">
        <v>33</v>
      </c>
      <c r="C84" s="3"/>
      <c r="D84" s="3">
        <v>432</v>
      </c>
      <c r="E84" s="12">
        <v>176</v>
      </c>
      <c r="F84" s="12">
        <v>133</v>
      </c>
      <c r="G84" s="12">
        <v>114</v>
      </c>
      <c r="H84" s="3">
        <v>224</v>
      </c>
      <c r="I84" s="65">
        <f t="shared" si="27"/>
        <v>1079</v>
      </c>
      <c r="J84" s="47">
        <f t="shared" si="16"/>
        <v>129.6</v>
      </c>
      <c r="K84" s="48">
        <f t="shared" si="28"/>
        <v>17.6</v>
      </c>
      <c r="L84" s="48">
        <f t="shared" si="22"/>
        <v>26.6</v>
      </c>
      <c r="M84" s="48">
        <f t="shared" si="23"/>
        <v>22.8</v>
      </c>
      <c r="N84" s="48">
        <f t="shared" si="24"/>
        <v>44.8</v>
      </c>
      <c r="O84" s="48"/>
      <c r="P84" s="48">
        <f t="shared" si="29"/>
        <v>241.39999999999998</v>
      </c>
      <c r="Q84" s="49">
        <f t="shared" si="30"/>
        <v>4.104213704741436</v>
      </c>
      <c r="R84" s="56">
        <v>4</v>
      </c>
      <c r="S84" s="53">
        <v>2</v>
      </c>
      <c r="T84" s="73">
        <v>2</v>
      </c>
      <c r="U84" s="77">
        <f t="shared" si="26"/>
        <v>8</v>
      </c>
      <c r="V84" s="77">
        <v>8</v>
      </c>
      <c r="W84" s="43">
        <v>8</v>
      </c>
      <c r="X84" s="102"/>
    </row>
    <row r="85" spans="1:24" ht="12.75">
      <c r="A85" s="121"/>
      <c r="B85" s="3" t="s">
        <v>99</v>
      </c>
      <c r="C85" s="3"/>
      <c r="D85" s="3">
        <v>496</v>
      </c>
      <c r="E85" s="12">
        <v>152</v>
      </c>
      <c r="F85" s="12">
        <v>60</v>
      </c>
      <c r="G85" s="12">
        <v>109</v>
      </c>
      <c r="H85" s="3">
        <v>309</v>
      </c>
      <c r="I85" s="65">
        <f t="shared" si="27"/>
        <v>1126</v>
      </c>
      <c r="J85" s="47">
        <f t="shared" si="16"/>
        <v>148.8</v>
      </c>
      <c r="K85" s="48">
        <f t="shared" si="28"/>
        <v>15.2</v>
      </c>
      <c r="L85" s="48">
        <f t="shared" si="22"/>
        <v>12</v>
      </c>
      <c r="M85" s="48">
        <f t="shared" si="23"/>
        <v>21.8</v>
      </c>
      <c r="N85" s="48">
        <f t="shared" si="24"/>
        <v>61.8</v>
      </c>
      <c r="O85" s="48"/>
      <c r="P85" s="48">
        <f t="shared" si="29"/>
        <v>259.6</v>
      </c>
      <c r="Q85" s="49">
        <f t="shared" si="30"/>
        <v>4.413644895405456</v>
      </c>
      <c r="R85" s="56">
        <f t="shared" si="25"/>
        <v>4</v>
      </c>
      <c r="S85" s="53"/>
      <c r="T85" s="73">
        <v>1</v>
      </c>
      <c r="U85" s="77">
        <v>6</v>
      </c>
      <c r="V85" s="77">
        <v>6</v>
      </c>
      <c r="W85" s="43">
        <v>6</v>
      </c>
      <c r="X85" s="102"/>
    </row>
    <row r="86" spans="1:24" ht="12.75">
      <c r="A86" s="121"/>
      <c r="B86" s="3" t="s">
        <v>101</v>
      </c>
      <c r="C86" s="3"/>
      <c r="D86" s="3">
        <v>533</v>
      </c>
      <c r="E86" s="12">
        <v>305</v>
      </c>
      <c r="F86" s="12">
        <v>285</v>
      </c>
      <c r="G86" s="12">
        <v>119</v>
      </c>
      <c r="H86" s="3">
        <v>453</v>
      </c>
      <c r="I86" s="65">
        <f t="shared" si="27"/>
        <v>1695</v>
      </c>
      <c r="J86" s="47">
        <f t="shared" si="16"/>
        <v>159.9</v>
      </c>
      <c r="K86" s="48">
        <f t="shared" si="28"/>
        <v>30.5</v>
      </c>
      <c r="L86" s="48">
        <f t="shared" si="22"/>
        <v>57</v>
      </c>
      <c r="M86" s="48">
        <f t="shared" si="23"/>
        <v>23.8</v>
      </c>
      <c r="N86" s="48">
        <f t="shared" si="24"/>
        <v>90.6</v>
      </c>
      <c r="O86" s="48"/>
      <c r="P86" s="48">
        <f t="shared" si="29"/>
        <v>361.79999999999995</v>
      </c>
      <c r="Q86" s="49">
        <f t="shared" si="30"/>
        <v>6.15122004298033</v>
      </c>
      <c r="R86" s="56">
        <f t="shared" si="25"/>
        <v>6</v>
      </c>
      <c r="S86" s="53">
        <v>3</v>
      </c>
      <c r="T86" s="73">
        <v>1</v>
      </c>
      <c r="U86" s="77">
        <f t="shared" si="26"/>
        <v>10</v>
      </c>
      <c r="V86" s="77">
        <v>10</v>
      </c>
      <c r="W86" s="43">
        <v>11</v>
      </c>
      <c r="X86" s="102">
        <v>-1</v>
      </c>
    </row>
    <row r="87" spans="1:24" ht="12.75">
      <c r="A87" s="121"/>
      <c r="B87" s="3" t="s">
        <v>100</v>
      </c>
      <c r="C87" s="3"/>
      <c r="D87" s="3">
        <v>529</v>
      </c>
      <c r="E87" s="12">
        <v>397</v>
      </c>
      <c r="F87" s="12">
        <v>85</v>
      </c>
      <c r="G87" s="12">
        <v>148</v>
      </c>
      <c r="H87" s="3">
        <v>409</v>
      </c>
      <c r="I87" s="65">
        <f t="shared" si="27"/>
        <v>1568</v>
      </c>
      <c r="J87" s="47">
        <f t="shared" si="16"/>
        <v>158.7</v>
      </c>
      <c r="K87" s="48">
        <f t="shared" si="28"/>
        <v>39.7</v>
      </c>
      <c r="L87" s="48">
        <f t="shared" si="22"/>
        <v>17</v>
      </c>
      <c r="M87" s="48">
        <f t="shared" si="23"/>
        <v>29.6</v>
      </c>
      <c r="N87" s="48">
        <f t="shared" si="24"/>
        <v>81.8</v>
      </c>
      <c r="O87" s="48"/>
      <c r="P87" s="48">
        <f t="shared" si="29"/>
        <v>326.79999999999995</v>
      </c>
      <c r="Q87" s="49">
        <f t="shared" si="30"/>
        <v>5.55616006093414</v>
      </c>
      <c r="R87" s="56">
        <f t="shared" si="25"/>
        <v>6</v>
      </c>
      <c r="S87" s="53"/>
      <c r="T87" s="73"/>
      <c r="U87" s="77">
        <f t="shared" si="26"/>
        <v>6</v>
      </c>
      <c r="V87" s="77">
        <v>5</v>
      </c>
      <c r="W87" s="43">
        <v>5</v>
      </c>
      <c r="X87" s="102"/>
    </row>
    <row r="88" spans="1:24" ht="12.75">
      <c r="A88" s="121"/>
      <c r="B88" s="7" t="s">
        <v>34</v>
      </c>
      <c r="C88" s="7"/>
      <c r="D88" s="7">
        <v>566</v>
      </c>
      <c r="E88" s="10">
        <v>348</v>
      </c>
      <c r="F88" s="10">
        <v>383</v>
      </c>
      <c r="G88" s="10">
        <v>117</v>
      </c>
      <c r="H88" s="7">
        <v>381</v>
      </c>
      <c r="I88" s="63">
        <f t="shared" si="27"/>
        <v>1795</v>
      </c>
      <c r="J88" s="47">
        <f t="shared" si="16"/>
        <v>169.8</v>
      </c>
      <c r="K88" s="48">
        <f t="shared" si="28"/>
        <v>34.8</v>
      </c>
      <c r="L88" s="48">
        <f t="shared" si="22"/>
        <v>76.6</v>
      </c>
      <c r="M88" s="48">
        <f t="shared" si="23"/>
        <v>23.4</v>
      </c>
      <c r="N88" s="48">
        <f t="shared" si="24"/>
        <v>76.2</v>
      </c>
      <c r="O88" s="48"/>
      <c r="P88" s="48">
        <f t="shared" si="29"/>
        <v>380.8</v>
      </c>
      <c r="Q88" s="49">
        <f t="shared" si="30"/>
        <v>6.474252604662548</v>
      </c>
      <c r="R88" s="56">
        <v>7</v>
      </c>
      <c r="S88" s="53">
        <v>2</v>
      </c>
      <c r="T88" s="73">
        <v>1</v>
      </c>
      <c r="U88" s="77">
        <f t="shared" si="26"/>
        <v>10</v>
      </c>
      <c r="V88" s="77">
        <v>10</v>
      </c>
      <c r="W88" s="43">
        <v>10</v>
      </c>
      <c r="X88" s="102"/>
    </row>
    <row r="89" spans="1:24" ht="13.5" thickBot="1">
      <c r="A89" s="122"/>
      <c r="B89" s="36" t="s">
        <v>50</v>
      </c>
      <c r="C89" s="35"/>
      <c r="D89" s="35"/>
      <c r="E89" s="36">
        <v>0</v>
      </c>
      <c r="F89" s="36"/>
      <c r="G89" s="36"/>
      <c r="H89" s="36"/>
      <c r="I89" s="61"/>
      <c r="J89" s="47">
        <f t="shared" si="16"/>
        <v>0</v>
      </c>
      <c r="K89" s="48"/>
      <c r="L89" s="48"/>
      <c r="M89" s="48"/>
      <c r="N89" s="48"/>
      <c r="O89" s="48"/>
      <c r="P89" s="48"/>
      <c r="Q89" s="49"/>
      <c r="R89" s="56"/>
      <c r="S89" s="53"/>
      <c r="T89" s="73"/>
      <c r="U89" s="77"/>
      <c r="V89" s="77"/>
      <c r="W89" s="43"/>
      <c r="X89" s="102"/>
    </row>
    <row r="90" spans="1:24" ht="13.5" thickTop="1">
      <c r="A90" s="116" t="s">
        <v>35</v>
      </c>
      <c r="B90" s="79" t="s">
        <v>102</v>
      </c>
      <c r="C90" s="79"/>
      <c r="D90" s="79">
        <v>743</v>
      </c>
      <c r="E90" s="80">
        <v>564</v>
      </c>
      <c r="F90" s="80">
        <v>276</v>
      </c>
      <c r="G90" s="80">
        <v>274</v>
      </c>
      <c r="H90" s="79">
        <v>493</v>
      </c>
      <c r="I90" s="81">
        <f>SUM(D90:H90)</f>
        <v>2350</v>
      </c>
      <c r="J90" s="47">
        <f t="shared" si="16"/>
        <v>222.9</v>
      </c>
      <c r="K90" s="48">
        <f>E90*K$3/100</f>
        <v>56.4</v>
      </c>
      <c r="L90" s="48">
        <f t="shared" si="22"/>
        <v>55.2</v>
      </c>
      <c r="M90" s="48">
        <f t="shared" si="23"/>
        <v>54.8</v>
      </c>
      <c r="N90" s="48">
        <f t="shared" si="24"/>
        <v>98.6</v>
      </c>
      <c r="O90" s="48"/>
      <c r="P90" s="48">
        <f>SUM(J90:O90)</f>
        <v>487.9</v>
      </c>
      <c r="Q90" s="49">
        <f>$Q$2/$P$106*P90</f>
        <v>8.29513614972389</v>
      </c>
      <c r="R90" s="56">
        <f t="shared" si="25"/>
        <v>8</v>
      </c>
      <c r="S90" s="53">
        <v>3</v>
      </c>
      <c r="T90" s="73">
        <v>1</v>
      </c>
      <c r="U90" s="77">
        <f t="shared" si="26"/>
        <v>12</v>
      </c>
      <c r="V90" s="77">
        <v>12</v>
      </c>
      <c r="W90" s="43">
        <v>12</v>
      </c>
      <c r="X90" s="102"/>
    </row>
    <row r="91" spans="1:24" ht="12.75">
      <c r="A91" s="117"/>
      <c r="B91" s="7" t="s">
        <v>57</v>
      </c>
      <c r="C91" s="7"/>
      <c r="D91" s="7">
        <v>291</v>
      </c>
      <c r="E91" s="10">
        <v>236</v>
      </c>
      <c r="F91" s="10">
        <v>288</v>
      </c>
      <c r="G91" s="10">
        <v>91</v>
      </c>
      <c r="H91" s="7">
        <v>189</v>
      </c>
      <c r="I91" s="63">
        <f>SUM(D91:H91)</f>
        <v>1095</v>
      </c>
      <c r="J91" s="47">
        <f t="shared" si="16"/>
        <v>87.3</v>
      </c>
      <c r="K91" s="48">
        <f>E91*K$3/100</f>
        <v>23.6</v>
      </c>
      <c r="L91" s="48">
        <f t="shared" si="22"/>
        <v>57.6</v>
      </c>
      <c r="M91" s="48">
        <f t="shared" si="23"/>
        <v>18.2</v>
      </c>
      <c r="N91" s="48">
        <f t="shared" si="24"/>
        <v>37.8</v>
      </c>
      <c r="O91" s="48"/>
      <c r="P91" s="48">
        <f>SUM(J91:O91)</f>
        <v>224.5</v>
      </c>
      <c r="Q91" s="49">
        <f>$Q$2/$P$106*P91</f>
        <v>3.8168847419819905</v>
      </c>
      <c r="R91" s="56">
        <f t="shared" si="25"/>
        <v>4</v>
      </c>
      <c r="S91" s="53">
        <v>1</v>
      </c>
      <c r="T91" s="73">
        <v>3</v>
      </c>
      <c r="U91" s="77">
        <f t="shared" si="26"/>
        <v>8</v>
      </c>
      <c r="V91" s="77">
        <v>8</v>
      </c>
      <c r="W91" s="43">
        <v>9</v>
      </c>
      <c r="X91" s="102">
        <v>-1</v>
      </c>
    </row>
    <row r="92" spans="1:24" ht="13.5" customHeight="1" thickBot="1">
      <c r="A92" s="122"/>
      <c r="B92" s="36" t="s">
        <v>50</v>
      </c>
      <c r="C92" s="35"/>
      <c r="D92" s="35"/>
      <c r="E92" s="36">
        <v>0</v>
      </c>
      <c r="F92" s="36"/>
      <c r="G92" s="36"/>
      <c r="H92" s="36"/>
      <c r="I92" s="61"/>
      <c r="J92" s="47">
        <f t="shared" si="16"/>
        <v>0</v>
      </c>
      <c r="K92" s="48"/>
      <c r="L92" s="48"/>
      <c r="M92" s="48"/>
      <c r="N92" s="48"/>
      <c r="O92" s="48"/>
      <c r="P92" s="48"/>
      <c r="Q92" s="49"/>
      <c r="R92" s="56"/>
      <c r="S92" s="53"/>
      <c r="T92" s="73"/>
      <c r="U92" s="77"/>
      <c r="V92" s="77"/>
      <c r="W92" s="43"/>
      <c r="X92" s="102"/>
    </row>
    <row r="93" spans="1:24" ht="13.5" customHeight="1" thickTop="1">
      <c r="A93" s="116" t="s">
        <v>46</v>
      </c>
      <c r="B93" s="4" t="s">
        <v>40</v>
      </c>
      <c r="C93" s="4"/>
      <c r="D93" s="4">
        <v>502</v>
      </c>
      <c r="E93" s="4">
        <v>193</v>
      </c>
      <c r="F93" s="4">
        <v>26</v>
      </c>
      <c r="G93" s="4">
        <v>124</v>
      </c>
      <c r="H93" s="4">
        <v>304</v>
      </c>
      <c r="I93" s="64">
        <f>SUM(D93:H93)</f>
        <v>1149</v>
      </c>
      <c r="J93" s="47">
        <f t="shared" si="16"/>
        <v>150.6</v>
      </c>
      <c r="K93" s="48">
        <f>E93*K$3/100</f>
        <v>19.3</v>
      </c>
      <c r="L93" s="48">
        <f t="shared" si="22"/>
        <v>5.2</v>
      </c>
      <c r="M93" s="48">
        <f t="shared" si="23"/>
        <v>24.8</v>
      </c>
      <c r="N93" s="48">
        <f t="shared" si="24"/>
        <v>60.8</v>
      </c>
      <c r="O93" s="48"/>
      <c r="P93" s="48">
        <f>SUM(J93:O93)</f>
        <v>260.7</v>
      </c>
      <c r="Q93" s="49">
        <f>$Q$2/$P$106*P93</f>
        <v>4.432346780555478</v>
      </c>
      <c r="R93" s="56">
        <f t="shared" si="25"/>
        <v>4</v>
      </c>
      <c r="S93" s="53">
        <v>1</v>
      </c>
      <c r="T93" s="73">
        <v>6</v>
      </c>
      <c r="U93" s="77">
        <f t="shared" si="26"/>
        <v>11</v>
      </c>
      <c r="V93" s="77">
        <v>11</v>
      </c>
      <c r="W93" s="43">
        <v>11</v>
      </c>
      <c r="X93" s="102"/>
    </row>
    <row r="94" spans="1:24" ht="13.5" customHeight="1">
      <c r="A94" s="117"/>
      <c r="B94" s="7" t="s">
        <v>37</v>
      </c>
      <c r="C94" s="7"/>
      <c r="D94" s="7">
        <v>695</v>
      </c>
      <c r="E94" s="7">
        <v>237</v>
      </c>
      <c r="F94" s="7">
        <v>319</v>
      </c>
      <c r="G94" s="7">
        <v>165</v>
      </c>
      <c r="H94" s="7">
        <v>776</v>
      </c>
      <c r="I94" s="63">
        <f>SUM(D94:H94)</f>
        <v>2192</v>
      </c>
      <c r="J94" s="47">
        <f t="shared" si="16"/>
        <v>208.5</v>
      </c>
      <c r="K94" s="48">
        <f>E94*K$3/100</f>
        <v>23.7</v>
      </c>
      <c r="L94" s="48">
        <f t="shared" si="22"/>
        <v>63.8</v>
      </c>
      <c r="M94" s="48">
        <f t="shared" si="23"/>
        <v>33</v>
      </c>
      <c r="N94" s="48">
        <f t="shared" si="24"/>
        <v>155.2</v>
      </c>
      <c r="O94" s="48"/>
      <c r="P94" s="48">
        <f>SUM(J94:O94)</f>
        <v>484.2</v>
      </c>
      <c r="Q94" s="49">
        <f>$Q$2/$P$106*P94</f>
        <v>8.232229808764721</v>
      </c>
      <c r="R94" s="56">
        <f t="shared" si="25"/>
        <v>8</v>
      </c>
      <c r="S94" s="53">
        <v>1</v>
      </c>
      <c r="T94" s="73">
        <v>4</v>
      </c>
      <c r="U94" s="77">
        <f t="shared" si="26"/>
        <v>13</v>
      </c>
      <c r="V94" s="77">
        <v>11</v>
      </c>
      <c r="W94" s="43">
        <v>11</v>
      </c>
      <c r="X94" s="102"/>
    </row>
    <row r="95" spans="1:24" ht="13.5" customHeight="1" thickBot="1">
      <c r="A95" s="118"/>
      <c r="B95" s="36" t="s">
        <v>50</v>
      </c>
      <c r="C95" s="35"/>
      <c r="D95" s="35"/>
      <c r="E95" s="36">
        <v>0</v>
      </c>
      <c r="F95" s="36"/>
      <c r="G95" s="36"/>
      <c r="H95" s="36"/>
      <c r="I95" s="61"/>
      <c r="J95" s="47">
        <f t="shared" si="16"/>
        <v>0</v>
      </c>
      <c r="K95" s="48"/>
      <c r="L95" s="48"/>
      <c r="M95" s="48"/>
      <c r="N95" s="48"/>
      <c r="O95" s="48"/>
      <c r="P95" s="48"/>
      <c r="Q95" s="49"/>
      <c r="R95" s="56"/>
      <c r="S95" s="53"/>
      <c r="T95" s="73"/>
      <c r="U95" s="77"/>
      <c r="V95" s="77"/>
      <c r="W95" s="43"/>
      <c r="X95" s="102"/>
    </row>
    <row r="96" spans="1:24" ht="13.5" thickTop="1">
      <c r="A96" s="116" t="s">
        <v>48</v>
      </c>
      <c r="B96" s="4" t="s">
        <v>103</v>
      </c>
      <c r="C96" s="4"/>
      <c r="D96" s="4">
        <v>584</v>
      </c>
      <c r="E96" s="4">
        <v>305</v>
      </c>
      <c r="F96" s="4">
        <v>129</v>
      </c>
      <c r="G96" s="4">
        <v>207</v>
      </c>
      <c r="H96" s="4">
        <v>774</v>
      </c>
      <c r="I96" s="64">
        <f>SUM(D96:H96)</f>
        <v>1999</v>
      </c>
      <c r="J96" s="47">
        <f t="shared" si="16"/>
        <v>175.2</v>
      </c>
      <c r="K96" s="48">
        <f>E96*K$3/100</f>
        <v>30.5</v>
      </c>
      <c r="L96" s="48">
        <f t="shared" si="22"/>
        <v>25.8</v>
      </c>
      <c r="M96" s="48">
        <f t="shared" si="23"/>
        <v>41.4</v>
      </c>
      <c r="N96" s="48">
        <f t="shared" si="24"/>
        <v>154.8</v>
      </c>
      <c r="O96" s="48"/>
      <c r="P96" s="48">
        <f>SUM(J96:O96)</f>
        <v>427.7</v>
      </c>
      <c r="Q96" s="49">
        <f>$Q$2/$P$106*P96</f>
        <v>7.271632980604442</v>
      </c>
      <c r="R96" s="56">
        <v>7</v>
      </c>
      <c r="S96" s="53">
        <v>3</v>
      </c>
      <c r="T96" s="73">
        <v>3</v>
      </c>
      <c r="U96" s="77">
        <f t="shared" si="26"/>
        <v>13</v>
      </c>
      <c r="V96" s="77">
        <v>13</v>
      </c>
      <c r="W96" s="43">
        <v>13</v>
      </c>
      <c r="X96" s="102"/>
    </row>
    <row r="97" spans="1:24" ht="12.75">
      <c r="A97" s="117"/>
      <c r="B97" s="78" t="s">
        <v>113</v>
      </c>
      <c r="C97" s="58"/>
      <c r="D97" s="58"/>
      <c r="E97" s="58"/>
      <c r="F97" s="58"/>
      <c r="G97" s="58"/>
      <c r="H97" s="58"/>
      <c r="I97" s="68"/>
      <c r="J97" s="47"/>
      <c r="K97" s="48"/>
      <c r="L97" s="48"/>
      <c r="M97" s="48"/>
      <c r="N97" s="48"/>
      <c r="O97" s="48"/>
      <c r="P97" s="48"/>
      <c r="Q97" s="49"/>
      <c r="R97" s="56">
        <v>3</v>
      </c>
      <c r="S97" s="73"/>
      <c r="T97" s="73"/>
      <c r="U97" s="77">
        <v>3</v>
      </c>
      <c r="V97" s="77">
        <v>3</v>
      </c>
      <c r="W97" s="43"/>
      <c r="X97" s="102"/>
    </row>
    <row r="98" spans="1:24" ht="12.75">
      <c r="A98" s="117"/>
      <c r="B98" s="25" t="s">
        <v>38</v>
      </c>
      <c r="C98" s="25"/>
      <c r="D98" s="25">
        <v>1008</v>
      </c>
      <c r="E98" s="25">
        <v>547</v>
      </c>
      <c r="F98" s="25">
        <v>375</v>
      </c>
      <c r="G98" s="25">
        <v>265</v>
      </c>
      <c r="H98" s="25">
        <v>1020</v>
      </c>
      <c r="I98" s="87">
        <f>SUM(D98:H98)</f>
        <v>3215</v>
      </c>
      <c r="J98" s="47">
        <f t="shared" si="16"/>
        <v>302.4</v>
      </c>
      <c r="K98" s="48">
        <f>E98*K$3/100</f>
        <v>54.7</v>
      </c>
      <c r="L98" s="48">
        <f t="shared" si="22"/>
        <v>75</v>
      </c>
      <c r="M98" s="48">
        <f t="shared" si="23"/>
        <v>53</v>
      </c>
      <c r="N98" s="48">
        <f t="shared" si="24"/>
        <v>204</v>
      </c>
      <c r="O98" s="48"/>
      <c r="P98" s="48">
        <f>SUM(J98:O98)</f>
        <v>689.0999999999999</v>
      </c>
      <c r="Q98" s="49">
        <f>$Q$2/$P$106*P98</f>
        <v>11.715880960800844</v>
      </c>
      <c r="R98" s="56">
        <v>12</v>
      </c>
      <c r="S98" s="53">
        <v>1</v>
      </c>
      <c r="T98" s="73">
        <v>2</v>
      </c>
      <c r="U98" s="77">
        <f t="shared" si="26"/>
        <v>15</v>
      </c>
      <c r="V98" s="77">
        <v>14</v>
      </c>
      <c r="W98" s="43">
        <v>12</v>
      </c>
      <c r="X98" s="102">
        <v>2</v>
      </c>
    </row>
    <row r="99" spans="1:24" ht="13.5" thickBot="1">
      <c r="A99" s="118"/>
      <c r="B99" s="36" t="s">
        <v>50</v>
      </c>
      <c r="C99" s="35"/>
      <c r="D99" s="35"/>
      <c r="E99" s="36">
        <v>0</v>
      </c>
      <c r="F99" s="36"/>
      <c r="G99" s="36"/>
      <c r="H99" s="36"/>
      <c r="I99" s="61"/>
      <c r="J99" s="47">
        <f t="shared" si="16"/>
        <v>0</v>
      </c>
      <c r="K99" s="48"/>
      <c r="L99" s="48"/>
      <c r="M99" s="48"/>
      <c r="N99" s="48"/>
      <c r="O99" s="48"/>
      <c r="P99" s="48"/>
      <c r="Q99" s="49"/>
      <c r="R99" s="56"/>
      <c r="S99" s="53"/>
      <c r="T99" s="73"/>
      <c r="U99" s="77"/>
      <c r="V99" s="77"/>
      <c r="W99" s="43"/>
      <c r="X99" s="102"/>
    </row>
    <row r="100" spans="1:24" ht="13.5" thickTop="1">
      <c r="A100" s="116" t="s">
        <v>47</v>
      </c>
      <c r="B100" s="88" t="s">
        <v>36</v>
      </c>
      <c r="C100" s="88"/>
      <c r="D100" s="88">
        <v>1008</v>
      </c>
      <c r="E100" s="88">
        <v>830</v>
      </c>
      <c r="F100" s="88">
        <v>464</v>
      </c>
      <c r="G100" s="88">
        <v>403</v>
      </c>
      <c r="H100" s="88">
        <v>932</v>
      </c>
      <c r="I100" s="90">
        <f>SUM(D100:H100)</f>
        <v>3637</v>
      </c>
      <c r="J100" s="47">
        <f t="shared" si="16"/>
        <v>302.4</v>
      </c>
      <c r="K100" s="48">
        <f>E100*K$3/100</f>
        <v>83</v>
      </c>
      <c r="L100" s="48">
        <f t="shared" si="22"/>
        <v>92.8</v>
      </c>
      <c r="M100" s="48">
        <f t="shared" si="23"/>
        <v>80.6</v>
      </c>
      <c r="N100" s="48">
        <f t="shared" si="24"/>
        <v>186.4</v>
      </c>
      <c r="O100" s="48"/>
      <c r="P100" s="48">
        <f>SUM(J100:O100)</f>
        <v>745.1999999999999</v>
      </c>
      <c r="Q100" s="49">
        <f>$Q$2/$P$106*P100</f>
        <v>12.669677103452022</v>
      </c>
      <c r="R100" s="56">
        <v>13</v>
      </c>
      <c r="S100" s="53">
        <v>1</v>
      </c>
      <c r="T100" s="73">
        <v>1</v>
      </c>
      <c r="U100" s="77">
        <f t="shared" si="26"/>
        <v>15</v>
      </c>
      <c r="V100" s="77">
        <v>14</v>
      </c>
      <c r="W100" s="43">
        <v>13</v>
      </c>
      <c r="X100" s="102">
        <v>1</v>
      </c>
    </row>
    <row r="101" spans="1:24" ht="12.75">
      <c r="A101" s="119"/>
      <c r="B101" s="24" t="s">
        <v>104</v>
      </c>
      <c r="C101" s="24"/>
      <c r="D101" s="24">
        <v>1017</v>
      </c>
      <c r="E101" s="24">
        <v>933</v>
      </c>
      <c r="F101" s="24">
        <v>335</v>
      </c>
      <c r="G101" s="24">
        <v>274</v>
      </c>
      <c r="H101" s="24">
        <v>961</v>
      </c>
      <c r="I101" s="85">
        <f>SUM(D101:H101)</f>
        <v>3520</v>
      </c>
      <c r="J101" s="47">
        <f t="shared" si="16"/>
        <v>305.1</v>
      </c>
      <c r="K101" s="48">
        <f>E101*K$3/100</f>
        <v>93.3</v>
      </c>
      <c r="L101" s="48">
        <f t="shared" si="22"/>
        <v>67</v>
      </c>
      <c r="M101" s="48">
        <f t="shared" si="23"/>
        <v>54.8</v>
      </c>
      <c r="N101" s="48">
        <f t="shared" si="24"/>
        <v>192.2</v>
      </c>
      <c r="O101" s="48"/>
      <c r="P101" s="48">
        <f>SUM(J101:O101)</f>
        <v>712.4000000000001</v>
      </c>
      <c r="Q101" s="49">
        <f>$Q$2/$P$106*P101</f>
        <v>12.112020891705882</v>
      </c>
      <c r="R101" s="56">
        <f t="shared" si="25"/>
        <v>12</v>
      </c>
      <c r="S101" s="53">
        <v>15</v>
      </c>
      <c r="T101" s="73">
        <v>2</v>
      </c>
      <c r="U101" s="77">
        <f t="shared" si="26"/>
        <v>29</v>
      </c>
      <c r="V101" s="77">
        <v>28</v>
      </c>
      <c r="W101" s="43">
        <v>26</v>
      </c>
      <c r="X101" s="102">
        <v>2</v>
      </c>
    </row>
    <row r="102" spans="1:24" ht="12.75">
      <c r="A102" s="119"/>
      <c r="B102" s="3" t="s">
        <v>105</v>
      </c>
      <c r="C102" s="7"/>
      <c r="D102" s="7">
        <v>630</v>
      </c>
      <c r="E102" s="7">
        <v>715</v>
      </c>
      <c r="F102" s="7">
        <v>158</v>
      </c>
      <c r="G102" s="7">
        <v>168</v>
      </c>
      <c r="H102" s="7">
        <v>526</v>
      </c>
      <c r="I102" s="63">
        <f>SUM(D102:H102)</f>
        <v>2197</v>
      </c>
      <c r="J102" s="47">
        <f t="shared" si="16"/>
        <v>189</v>
      </c>
      <c r="K102" s="48">
        <f>E102*K$3/100</f>
        <v>71.5</v>
      </c>
      <c r="L102" s="48">
        <f t="shared" si="22"/>
        <v>31.6</v>
      </c>
      <c r="M102" s="48">
        <f t="shared" si="23"/>
        <v>33.6</v>
      </c>
      <c r="N102" s="48">
        <f t="shared" si="24"/>
        <v>105.2</v>
      </c>
      <c r="O102" s="48"/>
      <c r="P102" s="48">
        <f>SUM(J102:O102)</f>
        <v>430.90000000000003</v>
      </c>
      <c r="Q102" s="49">
        <f>$Q$2/$P$106*P102</f>
        <v>7.326038464677238</v>
      </c>
      <c r="R102" s="56">
        <f t="shared" si="25"/>
        <v>7</v>
      </c>
      <c r="S102" s="53"/>
      <c r="T102" s="73">
        <v>1</v>
      </c>
      <c r="U102" s="77">
        <f t="shared" si="26"/>
        <v>8</v>
      </c>
      <c r="V102" s="77">
        <v>8</v>
      </c>
      <c r="W102" s="43">
        <v>8</v>
      </c>
      <c r="X102" s="102"/>
    </row>
    <row r="103" spans="1:24" ht="12.75">
      <c r="A103" s="119"/>
      <c r="B103" s="3" t="s">
        <v>107</v>
      </c>
      <c r="C103" s="7"/>
      <c r="D103" s="7">
        <v>1015</v>
      </c>
      <c r="E103" s="7">
        <v>308</v>
      </c>
      <c r="F103" s="7">
        <v>387</v>
      </c>
      <c r="G103" s="7">
        <v>266</v>
      </c>
      <c r="H103" s="7">
        <v>973</v>
      </c>
      <c r="I103" s="63">
        <f>SUM(D103:H103)</f>
        <v>2949</v>
      </c>
      <c r="J103" s="47">
        <f t="shared" si="16"/>
        <v>304.5</v>
      </c>
      <c r="K103" s="48">
        <f>E103*K$3/100</f>
        <v>30.8</v>
      </c>
      <c r="L103" s="48">
        <f t="shared" si="22"/>
        <v>77.4</v>
      </c>
      <c r="M103" s="48">
        <f t="shared" si="23"/>
        <v>53.2</v>
      </c>
      <c r="N103" s="48">
        <f t="shared" si="24"/>
        <v>194.6</v>
      </c>
      <c r="O103" s="48"/>
      <c r="P103" s="48">
        <f>SUM(J103:O103)</f>
        <v>660.5</v>
      </c>
      <c r="Q103" s="49">
        <f>$Q$2/$P$106*P103</f>
        <v>11.229631946900243</v>
      </c>
      <c r="R103" s="56">
        <v>11</v>
      </c>
      <c r="S103" s="53">
        <v>3</v>
      </c>
      <c r="T103" s="73">
        <v>1</v>
      </c>
      <c r="U103" s="77">
        <f t="shared" si="26"/>
        <v>15</v>
      </c>
      <c r="V103" s="77">
        <v>15</v>
      </c>
      <c r="W103" s="43">
        <v>16</v>
      </c>
      <c r="X103" s="102">
        <v>-1</v>
      </c>
    </row>
    <row r="104" spans="1:24" ht="12.75">
      <c r="A104" s="119"/>
      <c r="B104" s="7" t="s">
        <v>106</v>
      </c>
      <c r="C104" s="7"/>
      <c r="D104" s="7">
        <v>694</v>
      </c>
      <c r="E104" s="7">
        <v>334</v>
      </c>
      <c r="F104" s="7">
        <v>165</v>
      </c>
      <c r="G104" s="7">
        <v>208</v>
      </c>
      <c r="H104" s="7">
        <v>632</v>
      </c>
      <c r="I104" s="63">
        <f>SUM(D104:H104)</f>
        <v>2033</v>
      </c>
      <c r="J104" s="47">
        <f t="shared" si="16"/>
        <v>208.2</v>
      </c>
      <c r="K104" s="48">
        <f>E104*K$3/100</f>
        <v>33.4</v>
      </c>
      <c r="L104" s="48">
        <f t="shared" si="22"/>
        <v>33</v>
      </c>
      <c r="M104" s="48">
        <f t="shared" si="23"/>
        <v>41.6</v>
      </c>
      <c r="N104" s="48">
        <f t="shared" si="24"/>
        <v>126.4</v>
      </c>
      <c r="O104" s="48"/>
      <c r="P104" s="48">
        <f>SUM(J104:O104)</f>
        <v>442.6</v>
      </c>
      <c r="Q104" s="49">
        <f>$Q$2/$P$106*P104</f>
        <v>7.524958515818392</v>
      </c>
      <c r="R104" s="56">
        <f t="shared" si="25"/>
        <v>8</v>
      </c>
      <c r="S104" s="53"/>
      <c r="T104" s="73"/>
      <c r="U104" s="77">
        <f t="shared" si="26"/>
        <v>8</v>
      </c>
      <c r="V104" s="77">
        <v>6</v>
      </c>
      <c r="W104" s="43">
        <v>6</v>
      </c>
      <c r="X104" s="102"/>
    </row>
    <row r="105" spans="1:24" ht="13.5" customHeight="1" thickBot="1">
      <c r="A105" s="118"/>
      <c r="B105" s="36" t="s">
        <v>50</v>
      </c>
      <c r="C105" s="35"/>
      <c r="D105" s="35"/>
      <c r="E105" s="36">
        <v>0</v>
      </c>
      <c r="F105" s="36"/>
      <c r="G105" s="36"/>
      <c r="H105" s="36"/>
      <c r="I105" s="61"/>
      <c r="J105" s="47"/>
      <c r="K105" s="48"/>
      <c r="L105" s="48"/>
      <c r="M105" s="48"/>
      <c r="N105" s="48"/>
      <c r="O105" s="48"/>
      <c r="P105" s="48"/>
      <c r="Q105" s="49"/>
      <c r="R105" s="57"/>
      <c r="S105" s="53"/>
      <c r="T105" s="73"/>
      <c r="U105" s="77"/>
      <c r="V105" s="77"/>
      <c r="W105" s="43"/>
      <c r="X105" s="102"/>
    </row>
    <row r="106" spans="1:24" ht="15" thickTop="1">
      <c r="A106" s="6"/>
      <c r="B106" s="92"/>
      <c r="C106" s="92"/>
      <c r="D106" s="93"/>
      <c r="E106" s="93"/>
      <c r="F106" s="93"/>
      <c r="G106" s="93"/>
      <c r="H106" s="93"/>
      <c r="I106" s="93"/>
      <c r="J106" s="48"/>
      <c r="K106" s="48"/>
      <c r="L106" s="48"/>
      <c r="M106" s="48"/>
      <c r="N106" s="48"/>
      <c r="O106" s="48"/>
      <c r="P106" s="48">
        <f>SUM(P4:P105)</f>
        <v>47054.080000000016</v>
      </c>
      <c r="Q106" s="49">
        <f>$Q$2/$P$106*P106</f>
        <v>800</v>
      </c>
      <c r="R106" s="57">
        <f>SUM(R4:R104)</f>
        <v>804</v>
      </c>
      <c r="S106" s="53">
        <f>SUM(S4:S103)</f>
        <v>200</v>
      </c>
      <c r="T106" s="73">
        <f>SUM(T4:T105)</f>
        <v>202</v>
      </c>
      <c r="U106" s="77">
        <f t="shared" si="26"/>
        <v>1206</v>
      </c>
      <c r="V106" s="77">
        <f>SUM(V4:V104)</f>
        <v>1184</v>
      </c>
      <c r="W106" s="43"/>
      <c r="X106" s="102"/>
    </row>
    <row r="107" spans="1:24" ht="15">
      <c r="A107" s="1"/>
      <c r="E107" s="71"/>
      <c r="H107" s="72"/>
      <c r="Q107" s="94"/>
      <c r="R107" s="95"/>
      <c r="S107" s="96" t="s">
        <v>117</v>
      </c>
      <c r="T107" s="96"/>
      <c r="U107" s="105">
        <v>21</v>
      </c>
      <c r="V107" s="115">
        <v>21</v>
      </c>
      <c r="W107" s="43"/>
      <c r="X107" s="103"/>
    </row>
    <row r="108" spans="1:24" ht="12.75">
      <c r="A108" s="1"/>
      <c r="U108" s="106"/>
      <c r="V108" s="106"/>
      <c r="W108" s="43"/>
      <c r="X108" s="104"/>
    </row>
    <row r="109" spans="1:24" ht="33" customHeight="1">
      <c r="A109" s="15"/>
      <c r="B109" s="20"/>
      <c r="C109" s="15"/>
      <c r="D109" s="15"/>
      <c r="E109" s="15"/>
      <c r="F109" s="15"/>
      <c r="G109" s="15"/>
      <c r="H109" s="15"/>
      <c r="U109" s="107">
        <f>SUM(U106:U107)</f>
        <v>1227</v>
      </c>
      <c r="V109" s="108">
        <f>SUM(V106:V108)</f>
        <v>1205</v>
      </c>
      <c r="W109" s="43"/>
      <c r="X109" s="104"/>
    </row>
    <row r="110" spans="1:22" ht="32.25" customHeight="1">
      <c r="A110" s="16"/>
      <c r="B110" s="15"/>
      <c r="C110" s="15"/>
      <c r="D110" s="15"/>
      <c r="E110" s="15"/>
      <c r="F110" s="15"/>
      <c r="G110" s="15"/>
      <c r="H110" s="15"/>
      <c r="I110" s="44"/>
      <c r="U110" s="109" t="s">
        <v>119</v>
      </c>
      <c r="V110" s="110" t="s">
        <v>118</v>
      </c>
    </row>
    <row r="111" spans="1:22" ht="32.25" customHeight="1">
      <c r="A111" s="16"/>
      <c r="B111" s="15"/>
      <c r="C111" s="15"/>
      <c r="D111" s="15"/>
      <c r="E111" s="15"/>
      <c r="F111" s="15"/>
      <c r="G111" s="15"/>
      <c r="H111" s="15"/>
      <c r="I111" s="44"/>
      <c r="U111" s="111"/>
      <c r="V111" s="112"/>
    </row>
    <row r="112" spans="1:22" ht="17.25" customHeight="1">
      <c r="A112" s="16"/>
      <c r="B112" s="15"/>
      <c r="C112" s="15"/>
      <c r="D112" s="15"/>
      <c r="E112" s="15"/>
      <c r="F112" s="15"/>
      <c r="G112" s="15"/>
      <c r="H112" s="15"/>
      <c r="T112" s="114"/>
      <c r="U112" s="113"/>
      <c r="V112" s="113"/>
    </row>
    <row r="113" spans="1:22" ht="14.25" customHeight="1">
      <c r="A113" s="120"/>
      <c r="B113" s="120"/>
      <c r="C113" s="120"/>
      <c r="D113" s="120"/>
      <c r="E113" s="120"/>
      <c r="F113" s="120"/>
      <c r="G113" s="120"/>
      <c r="H113" s="21"/>
      <c r="T113" s="114"/>
      <c r="U113" s="113"/>
      <c r="V113" s="113"/>
    </row>
    <row r="114" spans="1:21" ht="12.75" customHeight="1">
      <c r="A114" s="120"/>
      <c r="B114" s="120"/>
      <c r="C114" s="120"/>
      <c r="D114" s="120"/>
      <c r="E114" s="120"/>
      <c r="F114" s="120"/>
      <c r="G114" s="120"/>
      <c r="H114" s="21"/>
      <c r="T114" s="114"/>
      <c r="U114" s="113"/>
    </row>
    <row r="115" ht="15.75">
      <c r="A115" s="1"/>
    </row>
    <row r="117" ht="15.75">
      <c r="A117" s="1"/>
    </row>
    <row r="118" ht="15.75">
      <c r="A118" s="1"/>
    </row>
    <row r="119" ht="15.75">
      <c r="A119" s="1"/>
    </row>
    <row r="120" spans="1:5" ht="15.75">
      <c r="A120" s="1"/>
      <c r="E120" t="s">
        <v>42</v>
      </c>
    </row>
    <row r="121" ht="15.75">
      <c r="A121" s="1"/>
    </row>
    <row r="122" ht="15.75">
      <c r="A122" s="1"/>
    </row>
    <row r="123" ht="15.75">
      <c r="A123" s="1"/>
    </row>
    <row r="124" ht="15.75">
      <c r="A124" s="1"/>
    </row>
    <row r="125" ht="15.75">
      <c r="A125" s="1"/>
    </row>
    <row r="126" ht="15.75">
      <c r="A126" s="1"/>
    </row>
    <row r="127" ht="15.75">
      <c r="A127" s="1"/>
    </row>
    <row r="128" ht="15.75">
      <c r="A128" s="1"/>
    </row>
    <row r="129" ht="15.75">
      <c r="A129" s="1"/>
    </row>
    <row r="130" ht="15.75">
      <c r="A130" s="1"/>
    </row>
    <row r="131" ht="15.75">
      <c r="A131" s="1"/>
    </row>
    <row r="132" ht="15.75">
      <c r="A132" s="1"/>
    </row>
    <row r="133" ht="15.75">
      <c r="A133" s="1"/>
    </row>
    <row r="134" ht="15.75">
      <c r="A134" s="1"/>
    </row>
    <row r="135" ht="15.75">
      <c r="A135" s="1"/>
    </row>
    <row r="136" ht="15.75">
      <c r="A136" s="1"/>
    </row>
    <row r="137" ht="15.75">
      <c r="A137" s="1"/>
    </row>
    <row r="138" ht="15.75">
      <c r="A138" s="1"/>
    </row>
    <row r="139" ht="15.75">
      <c r="A139" s="1"/>
    </row>
    <row r="140" ht="15.75">
      <c r="A140" s="1"/>
    </row>
    <row r="141" ht="15.75">
      <c r="A141" s="1"/>
    </row>
    <row r="142" ht="15.75">
      <c r="A142" s="1"/>
    </row>
    <row r="143" ht="15.75">
      <c r="A143" s="1"/>
    </row>
    <row r="144" ht="15.75">
      <c r="A144" s="1"/>
    </row>
    <row r="145" ht="15.75">
      <c r="A145" s="1"/>
    </row>
    <row r="146" ht="15.75">
      <c r="A146" s="1"/>
    </row>
    <row r="147" ht="15.75">
      <c r="A147" s="1"/>
    </row>
    <row r="148" ht="15.75">
      <c r="A148" s="1"/>
    </row>
    <row r="149" ht="15.75">
      <c r="A149" s="1"/>
    </row>
    <row r="150" ht="15.75">
      <c r="A150" s="1"/>
    </row>
    <row r="151" ht="15.75">
      <c r="A151" s="1"/>
    </row>
    <row r="152" ht="15.75">
      <c r="A152" s="1"/>
    </row>
    <row r="153" ht="15.75">
      <c r="A153" s="1"/>
    </row>
    <row r="154" ht="15.75">
      <c r="A154" s="1"/>
    </row>
    <row r="155" ht="15.75">
      <c r="A155" s="1"/>
    </row>
    <row r="156" ht="15.75">
      <c r="A156" s="1"/>
    </row>
    <row r="157" ht="15.75">
      <c r="A157" s="1"/>
    </row>
    <row r="158" ht="15.75">
      <c r="A158" s="1"/>
    </row>
    <row r="159" ht="15.75">
      <c r="A159" s="1"/>
    </row>
    <row r="160" ht="15.75">
      <c r="A160" s="1"/>
    </row>
    <row r="161" ht="15.75">
      <c r="A161" s="1"/>
    </row>
    <row r="162" ht="15.75">
      <c r="A162" s="1"/>
    </row>
    <row r="163" ht="15.75">
      <c r="A163" s="1"/>
    </row>
    <row r="164" ht="15.75">
      <c r="A164" s="1"/>
    </row>
    <row r="165" ht="15.75">
      <c r="A165" s="1"/>
    </row>
    <row r="166" ht="15.75">
      <c r="A166" s="1"/>
    </row>
    <row r="167" ht="15.75">
      <c r="A167" s="1"/>
    </row>
    <row r="168" ht="15.75">
      <c r="A168" s="1"/>
    </row>
    <row r="169" ht="15.75">
      <c r="A169" s="1"/>
    </row>
    <row r="170" ht="15.75">
      <c r="A170" s="1"/>
    </row>
    <row r="171" ht="15.75">
      <c r="A171" s="1"/>
    </row>
    <row r="172" ht="15.75">
      <c r="A172" s="1"/>
    </row>
    <row r="173" ht="15.75">
      <c r="A173" s="1"/>
    </row>
    <row r="174" ht="15.75">
      <c r="A174" s="1"/>
    </row>
    <row r="175" ht="15.75">
      <c r="A175" s="1"/>
    </row>
    <row r="176" ht="15.75">
      <c r="A176" s="1"/>
    </row>
    <row r="177" ht="15.75">
      <c r="A177" s="1"/>
    </row>
    <row r="178" ht="15.75">
      <c r="A178" s="1"/>
    </row>
    <row r="179" ht="15.75">
      <c r="A179" s="1"/>
    </row>
    <row r="180" ht="15.75">
      <c r="A180" s="1"/>
    </row>
    <row r="181" ht="15.75">
      <c r="A181" s="1"/>
    </row>
    <row r="182" ht="15.75">
      <c r="A182" s="1"/>
    </row>
    <row r="183" ht="15.75">
      <c r="A183" s="1"/>
    </row>
    <row r="184" ht="15.75">
      <c r="A184" s="1"/>
    </row>
    <row r="185" ht="15.75">
      <c r="A185" s="1"/>
    </row>
    <row r="186" ht="15.75">
      <c r="A186" s="1"/>
    </row>
    <row r="187" ht="15.75">
      <c r="A187" s="1"/>
    </row>
    <row r="188" ht="15.75">
      <c r="A188" s="1"/>
    </row>
    <row r="189" ht="15.75">
      <c r="A189" s="1"/>
    </row>
    <row r="190" ht="15.75">
      <c r="A190" s="1"/>
    </row>
    <row r="191" ht="15.75">
      <c r="A191" s="1"/>
    </row>
    <row r="192" ht="15.75">
      <c r="A192" s="1"/>
    </row>
    <row r="193" ht="15.75">
      <c r="A193" s="1"/>
    </row>
    <row r="194" ht="15.75">
      <c r="A194" s="1"/>
    </row>
    <row r="195" ht="15.75">
      <c r="A195" s="1"/>
    </row>
    <row r="196" ht="15.75">
      <c r="A196" s="1"/>
    </row>
    <row r="197" ht="15.75">
      <c r="A197" s="1"/>
    </row>
    <row r="198" ht="15.75">
      <c r="A198" s="1"/>
    </row>
    <row r="199" ht="15.75">
      <c r="A199" s="1"/>
    </row>
    <row r="200" ht="15.75">
      <c r="A200" s="1"/>
    </row>
    <row r="201" ht="15.75">
      <c r="A201" s="1"/>
    </row>
    <row r="202" ht="15.75">
      <c r="A202" s="1"/>
    </row>
    <row r="203" ht="15.75">
      <c r="A203" s="1"/>
    </row>
    <row r="204" ht="15.75">
      <c r="A204" s="1"/>
    </row>
    <row r="205" ht="15.75">
      <c r="A205" s="1"/>
    </row>
    <row r="206" ht="15.75">
      <c r="A206" s="1"/>
    </row>
    <row r="207" ht="15.75">
      <c r="A207" s="1"/>
    </row>
    <row r="208" ht="15.75">
      <c r="A208" s="1"/>
    </row>
    <row r="209" ht="15.75">
      <c r="A209" s="1"/>
    </row>
    <row r="210" ht="15.75">
      <c r="A210" s="1"/>
    </row>
    <row r="211" ht="15.75">
      <c r="A211" s="1"/>
    </row>
    <row r="212" ht="15.75">
      <c r="A212" s="1"/>
    </row>
    <row r="213" ht="15.75">
      <c r="A213" s="1"/>
    </row>
    <row r="214" ht="15.75">
      <c r="A214" s="1"/>
    </row>
    <row r="215" ht="15.75">
      <c r="A215" s="1"/>
    </row>
    <row r="216" ht="15.75">
      <c r="A216" s="1"/>
    </row>
    <row r="217" ht="15.75">
      <c r="A217" s="1"/>
    </row>
    <row r="218" ht="15.75">
      <c r="A218" s="1"/>
    </row>
    <row r="219" ht="15.75">
      <c r="A219" s="1"/>
    </row>
    <row r="220" ht="15.75">
      <c r="A220" s="1"/>
    </row>
    <row r="221" ht="15.75">
      <c r="A221" s="1"/>
    </row>
    <row r="222" ht="15.75">
      <c r="A222" s="1"/>
    </row>
    <row r="223" ht="15.75">
      <c r="A223" s="1"/>
    </row>
    <row r="224" ht="15.75">
      <c r="A224" s="1"/>
    </row>
    <row r="225" ht="15.75">
      <c r="A225" s="1"/>
    </row>
    <row r="226" ht="15.75">
      <c r="A226" s="1"/>
    </row>
    <row r="227" ht="15.75">
      <c r="A227" s="1"/>
    </row>
    <row r="228" ht="15.75">
      <c r="A228" s="1"/>
    </row>
    <row r="229" ht="15.75">
      <c r="A229" s="1"/>
    </row>
    <row r="230" ht="15.75">
      <c r="A230" s="1"/>
    </row>
    <row r="231" ht="15.75">
      <c r="A231" s="1"/>
    </row>
    <row r="232" ht="15.75">
      <c r="A232" s="1"/>
    </row>
    <row r="233" ht="15.75">
      <c r="A233" s="1"/>
    </row>
    <row r="234" ht="15.75">
      <c r="A234" s="1"/>
    </row>
    <row r="235" ht="15.75">
      <c r="A235" s="1"/>
    </row>
    <row r="236" ht="15.75">
      <c r="A236" s="1"/>
    </row>
    <row r="237" ht="15.75">
      <c r="A237" s="1"/>
    </row>
    <row r="238" ht="15.75">
      <c r="A238" s="1"/>
    </row>
    <row r="239" ht="15.75">
      <c r="A239" s="1"/>
    </row>
    <row r="240" ht="15.75">
      <c r="A240" s="1"/>
    </row>
    <row r="241" ht="15.75">
      <c r="A241" s="1"/>
    </row>
    <row r="242" ht="15.75">
      <c r="A242" s="1"/>
    </row>
    <row r="243" ht="15.75">
      <c r="A243" s="1"/>
    </row>
    <row r="244" ht="15.75">
      <c r="A244" s="1"/>
    </row>
    <row r="245" ht="15.75">
      <c r="A245" s="1"/>
    </row>
    <row r="246" ht="15.75">
      <c r="A246" s="1"/>
    </row>
    <row r="247" ht="15.75">
      <c r="A247" s="1"/>
    </row>
    <row r="248" ht="15.75">
      <c r="A248" s="1"/>
    </row>
    <row r="249" ht="15.75">
      <c r="A249" s="1"/>
    </row>
    <row r="250" ht="15.75">
      <c r="A250" s="1"/>
    </row>
    <row r="251" ht="15.75">
      <c r="A251" s="1"/>
    </row>
    <row r="252" ht="15.75">
      <c r="A252" s="1"/>
    </row>
    <row r="253" ht="15.75">
      <c r="A253" s="1"/>
    </row>
    <row r="254" ht="15.75">
      <c r="A254" s="1"/>
    </row>
    <row r="255" ht="15.75">
      <c r="A255" s="1"/>
    </row>
    <row r="256" ht="15.75">
      <c r="A256" s="1"/>
    </row>
    <row r="257" ht="15.75">
      <c r="A257" s="1"/>
    </row>
    <row r="258" ht="15.75">
      <c r="A258" s="1"/>
    </row>
    <row r="259" ht="15.75">
      <c r="A259" s="1"/>
    </row>
    <row r="260" ht="15.75">
      <c r="A260" s="1"/>
    </row>
    <row r="261" ht="15.75">
      <c r="A261" s="1"/>
    </row>
    <row r="262" ht="15.75">
      <c r="A262" s="1"/>
    </row>
    <row r="263" ht="15.75">
      <c r="A263" s="1"/>
    </row>
    <row r="264" ht="15.75">
      <c r="A264" s="1"/>
    </row>
    <row r="265" ht="15.75">
      <c r="A265" s="1"/>
    </row>
    <row r="266" ht="15.75">
      <c r="A266" s="1"/>
    </row>
    <row r="267" ht="15.75">
      <c r="A267" s="1"/>
    </row>
    <row r="268" ht="15.75">
      <c r="A268" s="1"/>
    </row>
    <row r="269" ht="15.75">
      <c r="A269" s="1"/>
    </row>
    <row r="270" ht="15.75">
      <c r="A270" s="1"/>
    </row>
    <row r="271" ht="15.75">
      <c r="A271" s="1"/>
    </row>
    <row r="272" ht="15.75">
      <c r="A272" s="1"/>
    </row>
    <row r="273" ht="15.75">
      <c r="A273" s="1"/>
    </row>
    <row r="274" ht="15.75">
      <c r="A274" s="1"/>
    </row>
    <row r="275" ht="15.75">
      <c r="A275" s="1"/>
    </row>
    <row r="276" ht="15.75">
      <c r="A276" s="1"/>
    </row>
    <row r="277" ht="15.75">
      <c r="A277" s="1"/>
    </row>
    <row r="278" ht="15.75">
      <c r="A278" s="1"/>
    </row>
    <row r="279" ht="15.75">
      <c r="A279" s="1"/>
    </row>
    <row r="280" ht="15.75">
      <c r="A280" s="1"/>
    </row>
    <row r="281" ht="15.75">
      <c r="A281" s="1"/>
    </row>
    <row r="282" ht="15.75">
      <c r="A282" s="1"/>
    </row>
    <row r="283" ht="15.75">
      <c r="A283" s="1"/>
    </row>
    <row r="284" ht="15.75">
      <c r="A284" s="1"/>
    </row>
    <row r="285" ht="15.75">
      <c r="A285" s="1"/>
    </row>
    <row r="286" ht="15.75">
      <c r="A286" s="1"/>
    </row>
    <row r="287" ht="15.75">
      <c r="A287" s="1"/>
    </row>
    <row r="288" ht="15.75">
      <c r="A288" s="1"/>
    </row>
    <row r="289" ht="15.75">
      <c r="A289" s="1"/>
    </row>
    <row r="290" ht="15.75">
      <c r="A290" s="1"/>
    </row>
    <row r="291" ht="15.75">
      <c r="A291" s="1"/>
    </row>
    <row r="292" ht="15.75">
      <c r="A292" s="1"/>
    </row>
    <row r="293" ht="15.75">
      <c r="A293" s="1"/>
    </row>
    <row r="294" ht="15.75">
      <c r="A294" s="1"/>
    </row>
    <row r="295" ht="15.75">
      <c r="A295" s="1"/>
    </row>
    <row r="296" ht="15.75">
      <c r="A296" s="1"/>
    </row>
    <row r="297" ht="15.75">
      <c r="A297" s="1"/>
    </row>
    <row r="298" ht="15.75">
      <c r="A298" s="1"/>
    </row>
    <row r="299" ht="15.75">
      <c r="A299" s="1"/>
    </row>
    <row r="300" ht="15.75">
      <c r="A300" s="1"/>
    </row>
    <row r="301" ht="15.75">
      <c r="A301" s="1"/>
    </row>
    <row r="302" ht="15.75">
      <c r="A302" s="1"/>
    </row>
    <row r="303" ht="15.75">
      <c r="A303" s="1"/>
    </row>
    <row r="304" ht="15.75">
      <c r="A304" s="1"/>
    </row>
    <row r="305" ht="15.75">
      <c r="A305" s="1"/>
    </row>
    <row r="306" ht="15.75">
      <c r="A306" s="1"/>
    </row>
    <row r="307" ht="15.75">
      <c r="A307" s="1"/>
    </row>
    <row r="308" ht="15.75">
      <c r="A308" s="1"/>
    </row>
    <row r="309" ht="15.75">
      <c r="A309" s="1"/>
    </row>
    <row r="310" ht="15.75">
      <c r="A310" s="1"/>
    </row>
    <row r="311" ht="15.75">
      <c r="A311" s="1"/>
    </row>
    <row r="312" ht="15.75">
      <c r="A312" s="1"/>
    </row>
    <row r="313" ht="15.75">
      <c r="A313" s="1"/>
    </row>
    <row r="314" ht="15.75">
      <c r="A314" s="1"/>
    </row>
    <row r="315" ht="15.75">
      <c r="A315" s="1"/>
    </row>
    <row r="316" ht="15.75">
      <c r="A316" s="1"/>
    </row>
    <row r="317" ht="15.75">
      <c r="A317" s="1"/>
    </row>
    <row r="318" ht="15.75">
      <c r="A318" s="1"/>
    </row>
    <row r="319" ht="15.75">
      <c r="A319" s="1"/>
    </row>
    <row r="320" ht="15.75">
      <c r="A320" s="1"/>
    </row>
    <row r="321" ht="15.75">
      <c r="A321" s="1"/>
    </row>
    <row r="322" ht="15.75">
      <c r="A322" s="1"/>
    </row>
    <row r="323" ht="15.75">
      <c r="A323" s="1"/>
    </row>
    <row r="324" ht="15.75">
      <c r="A324" s="1"/>
    </row>
    <row r="325" ht="15.75">
      <c r="A325" s="1"/>
    </row>
    <row r="326" ht="15.75">
      <c r="A326" s="1"/>
    </row>
    <row r="327" ht="15.75">
      <c r="A327" s="1"/>
    </row>
    <row r="328" ht="15.75">
      <c r="A328" s="1"/>
    </row>
    <row r="329" ht="15.75">
      <c r="A329" s="1"/>
    </row>
    <row r="330" ht="15.75">
      <c r="A330" s="1"/>
    </row>
    <row r="331" ht="15.75">
      <c r="A331" s="1"/>
    </row>
    <row r="332" ht="15.75">
      <c r="A332" s="1"/>
    </row>
    <row r="333" ht="15.75">
      <c r="A333" s="1"/>
    </row>
    <row r="334" ht="15.75">
      <c r="A334" s="1"/>
    </row>
    <row r="335" ht="15.75">
      <c r="A335" s="1"/>
    </row>
    <row r="336" ht="15.75">
      <c r="A336" s="1"/>
    </row>
  </sheetData>
  <sheetProtection/>
  <mergeCells count="31">
    <mergeCell ref="A1:I1"/>
    <mergeCell ref="H2:H3"/>
    <mergeCell ref="I2:I3"/>
    <mergeCell ref="A6:A9"/>
    <mergeCell ref="A10:A12"/>
    <mergeCell ref="A4:A5"/>
    <mergeCell ref="A2:A3"/>
    <mergeCell ref="B2:B3"/>
    <mergeCell ref="J2:N2"/>
    <mergeCell ref="E2:E3"/>
    <mergeCell ref="F2:F3"/>
    <mergeCell ref="G2:G3"/>
    <mergeCell ref="A13:A18"/>
    <mergeCell ref="A19:A24"/>
    <mergeCell ref="D2:D3"/>
    <mergeCell ref="A25:A30"/>
    <mergeCell ref="A31:A35"/>
    <mergeCell ref="A36:A39"/>
    <mergeCell ref="A40:A47"/>
    <mergeCell ref="A48:A50"/>
    <mergeCell ref="A51:A58"/>
    <mergeCell ref="A96:A99"/>
    <mergeCell ref="A100:A105"/>
    <mergeCell ref="A113:G113"/>
    <mergeCell ref="A114:G114"/>
    <mergeCell ref="A59:A64"/>
    <mergeCell ref="A65:A69"/>
    <mergeCell ref="A70:A78"/>
    <mergeCell ref="A79:A89"/>
    <mergeCell ref="A90:A92"/>
    <mergeCell ref="A93:A95"/>
  </mergeCells>
  <printOptions/>
  <pageMargins left="0.2362204724409449" right="0.2362204724409449" top="0.7480314960629921" bottom="0.9448818897637796" header="0.31496062992125984" footer="0.31496062992125984"/>
  <pageSetup fitToHeight="2" fitToWidth="1" horizontalDpi="600" verticalDpi="600" orientation="landscape" paperSize="8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Zuppante</dc:creator>
  <cp:keywords/>
  <dc:description/>
  <cp:lastModifiedBy>Antonio D'ambrosio</cp:lastModifiedBy>
  <cp:lastPrinted>2020-10-08T09:49:33Z</cp:lastPrinted>
  <dcterms:created xsi:type="dcterms:W3CDTF">2004-09-14T14:51:07Z</dcterms:created>
  <dcterms:modified xsi:type="dcterms:W3CDTF">2020-10-08T10:43:26Z</dcterms:modified>
  <cp:category/>
  <cp:version/>
  <cp:contentType/>
  <cp:contentStatus/>
</cp:coreProperties>
</file>