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Desktop\Cessazioni e PTFP\PTFP 2025-2027\"/>
    </mc:Choice>
  </mc:AlternateContent>
  <xr:revisionPtr revIDLastSave="0" documentId="13_ncr:1_{E4CCF5DC-7FE1-4928-ACFB-EAE8EE6617E3}" xr6:coauthVersionLast="47" xr6:coauthVersionMax="47" xr10:uidLastSave="{00000000-0000-0000-0000-000000000000}"/>
  <bookViews>
    <workbookView xWindow="28680" yWindow="-120" windowWidth="29040" windowHeight="15720" firstSheet="8" activeTab="12" xr2:uid="{00000000-000D-0000-FFFF-FFFF00000000}"/>
  </bookViews>
  <sheets>
    <sheet name="Tab.1 valore finanziario D.O." sheetId="2" r:id="rId1"/>
    <sheet name="Tab. 2  presenti in servizio" sheetId="3" r:id="rId2"/>
    <sheet name="Tab. 3.1  Cessati anno 2024" sheetId="4" r:id="rId3"/>
    <sheet name="Tab. 3.2  Cessati anno 2025" sheetId="5" r:id="rId4"/>
    <sheet name="Tab. 3.3  Cessati anno 2026" sheetId="6" r:id="rId5"/>
    <sheet name="Tab. 3.4  Cessati anno 2027" sheetId="17" r:id="rId6"/>
    <sheet name="Tab 4.1 Bandire e assumere 2025" sheetId="12" r:id="rId7"/>
    <sheet name="Tab. 4.2 Assunzioni  2025" sheetId="7" r:id="rId8"/>
    <sheet name="Tab. 4.3 Assunzioni 2026" sheetId="8" r:id="rId9"/>
    <sheet name="Tab. 4.4 Assunzioni  2027" sheetId="9" r:id="rId10"/>
    <sheet name="Tab.4.5 solo bandire  25 26 " sheetId="16" r:id="rId11"/>
    <sheet name="Tab. 5 Comandati out" sheetId="10" r:id="rId12"/>
    <sheet name="Tab. 6 Verifica tetto spesa" sheetId="11" r:id="rId13"/>
  </sheets>
  <definedNames>
    <definedName name="_xlnm.Print_Area" localSheetId="7">'Tab. 4.2 Assunzioni  2025'!$A$1:$O$39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7" l="1"/>
  <c r="K28" i="12"/>
  <c r="K19" i="12"/>
  <c r="K18" i="12"/>
  <c r="L22" i="4"/>
  <c r="L21" i="10" l="1"/>
  <c r="E32" i="16"/>
  <c r="D32" i="16"/>
  <c r="N27" i="9"/>
  <c r="M27" i="9"/>
  <c r="L27" i="9"/>
  <c r="N27" i="8"/>
  <c r="M27" i="8"/>
  <c r="L27" i="8"/>
  <c r="M27" i="7"/>
  <c r="L27" i="7"/>
  <c r="J36" i="12"/>
  <c r="I36" i="12"/>
  <c r="H36" i="12"/>
  <c r="G36" i="12"/>
  <c r="F36" i="12"/>
  <c r="D36" i="12"/>
  <c r="L23" i="17"/>
  <c r="L23" i="6"/>
  <c r="L23" i="5"/>
  <c r="L23" i="4"/>
  <c r="M24" i="3"/>
  <c r="L24" i="3"/>
  <c r="L25" i="2"/>
  <c r="D19" i="10"/>
  <c r="D17" i="10"/>
  <c r="D15" i="10"/>
  <c r="D12" i="10"/>
  <c r="D11" i="10"/>
  <c r="D25" i="9"/>
  <c r="D22" i="9"/>
  <c r="D19" i="9"/>
  <c r="D15" i="9"/>
  <c r="D12" i="9"/>
  <c r="D11" i="9"/>
  <c r="D25" i="8"/>
  <c r="D22" i="8"/>
  <c r="D19" i="8"/>
  <c r="D15" i="8"/>
  <c r="D12" i="8"/>
  <c r="D11" i="8"/>
  <c r="D25" i="7"/>
  <c r="D22" i="7"/>
  <c r="D19" i="7"/>
  <c r="D15" i="7"/>
  <c r="D12" i="7"/>
  <c r="D11" i="7"/>
  <c r="D19" i="17"/>
  <c r="D17" i="17"/>
  <c r="D15" i="17"/>
  <c r="D12" i="17"/>
  <c r="D11" i="17"/>
  <c r="D19" i="6"/>
  <c r="D17" i="6"/>
  <c r="D15" i="6"/>
  <c r="D12" i="6"/>
  <c r="D11" i="6"/>
  <c r="D19" i="5"/>
  <c r="D17" i="5"/>
  <c r="D15" i="5"/>
  <c r="D12" i="5"/>
  <c r="D11" i="5"/>
  <c r="D19" i="4"/>
  <c r="D17" i="4"/>
  <c r="D15" i="4"/>
  <c r="D12" i="4"/>
  <c r="D11" i="4"/>
  <c r="D22" i="3"/>
  <c r="D20" i="3"/>
  <c r="D18" i="3"/>
  <c r="D15" i="3"/>
  <c r="D12" i="3"/>
  <c r="D11" i="3"/>
  <c r="D23" i="2"/>
  <c r="D21" i="2"/>
  <c r="D19" i="2"/>
  <c r="D16" i="2"/>
  <c r="D13" i="2"/>
  <c r="D12" i="2"/>
  <c r="J8" i="10"/>
  <c r="H8" i="10"/>
  <c r="E8" i="10"/>
  <c r="G8" i="10" s="1"/>
  <c r="J7" i="10"/>
  <c r="H7" i="10"/>
  <c r="E7" i="10"/>
  <c r="G7" i="10" s="1"/>
  <c r="I7" i="10" s="1"/>
  <c r="K11" i="12"/>
  <c r="I8" i="10" l="1"/>
  <c r="K8" i="10" s="1"/>
  <c r="M8" i="10" s="1"/>
  <c r="K7" i="10"/>
  <c r="M7" i="10" s="1"/>
  <c r="L21" i="17"/>
  <c r="L22" i="17"/>
  <c r="L22" i="6"/>
  <c r="L21" i="6"/>
  <c r="L22" i="5"/>
  <c r="L21" i="5"/>
  <c r="J8" i="9"/>
  <c r="H8" i="9"/>
  <c r="E8" i="9"/>
  <c r="G8" i="9" s="1"/>
  <c r="J7" i="9"/>
  <c r="H7" i="9"/>
  <c r="E7" i="9"/>
  <c r="G7" i="9" s="1"/>
  <c r="J8" i="8"/>
  <c r="H8" i="8"/>
  <c r="E8" i="8"/>
  <c r="G8" i="8" s="1"/>
  <c r="I8" i="8" s="1"/>
  <c r="J7" i="8"/>
  <c r="H7" i="8"/>
  <c r="E7" i="8"/>
  <c r="G7" i="8" s="1"/>
  <c r="J8" i="7"/>
  <c r="H8" i="7"/>
  <c r="E8" i="7"/>
  <c r="G8" i="7" s="1"/>
  <c r="J7" i="7"/>
  <c r="H7" i="7"/>
  <c r="E7" i="7"/>
  <c r="G7" i="7" s="1"/>
  <c r="I7" i="7" s="1"/>
  <c r="J8" i="17"/>
  <c r="H8" i="17"/>
  <c r="E8" i="17"/>
  <c r="G8" i="17" s="1"/>
  <c r="J7" i="17"/>
  <c r="H7" i="17"/>
  <c r="E7" i="17"/>
  <c r="G7" i="17" s="1"/>
  <c r="J8" i="6"/>
  <c r="H8" i="6"/>
  <c r="E8" i="6"/>
  <c r="G8" i="6" s="1"/>
  <c r="J7" i="6"/>
  <c r="H7" i="6"/>
  <c r="E7" i="6"/>
  <c r="G7" i="6" s="1"/>
  <c r="I7" i="6" s="1"/>
  <c r="J8" i="5"/>
  <c r="H8" i="5"/>
  <c r="E8" i="5"/>
  <c r="G8" i="5" s="1"/>
  <c r="J7" i="5"/>
  <c r="H7" i="5"/>
  <c r="E7" i="5"/>
  <c r="G7" i="5" s="1"/>
  <c r="I7" i="5" s="1"/>
  <c r="J8" i="4"/>
  <c r="H8" i="4"/>
  <c r="E8" i="4"/>
  <c r="G8" i="4" s="1"/>
  <c r="J7" i="4"/>
  <c r="H7" i="4"/>
  <c r="E7" i="4"/>
  <c r="G7" i="4" s="1"/>
  <c r="J8" i="3"/>
  <c r="H8" i="3"/>
  <c r="E8" i="3"/>
  <c r="G8" i="3" s="1"/>
  <c r="J7" i="3"/>
  <c r="H7" i="3"/>
  <c r="E7" i="3"/>
  <c r="G7" i="3" s="1"/>
  <c r="J8" i="2"/>
  <c r="H8" i="2"/>
  <c r="J9" i="2"/>
  <c r="H9" i="2"/>
  <c r="E9" i="2"/>
  <c r="G9" i="2" s="1"/>
  <c r="E8" i="2"/>
  <c r="G8" i="2" s="1"/>
  <c r="F19" i="17"/>
  <c r="G19" i="17" s="1"/>
  <c r="F17" i="17"/>
  <c r="G17" i="17" s="1"/>
  <c r="F15" i="17"/>
  <c r="G15" i="17" s="1"/>
  <c r="G12" i="17"/>
  <c r="G11" i="17"/>
  <c r="F19" i="2"/>
  <c r="G19" i="2" s="1"/>
  <c r="G13" i="2"/>
  <c r="G12" i="2"/>
  <c r="K25" i="12"/>
  <c r="N36" i="12"/>
  <c r="K8" i="8" l="1"/>
  <c r="I8" i="2"/>
  <c r="K8" i="2"/>
  <c r="I8" i="9"/>
  <c r="K8" i="9" s="1"/>
  <c r="I7" i="9"/>
  <c r="K7" i="9" s="1"/>
  <c r="I7" i="8"/>
  <c r="K7" i="8" s="1"/>
  <c r="I8" i="7"/>
  <c r="K8" i="7" s="1"/>
  <c r="K7" i="7"/>
  <c r="I7" i="17"/>
  <c r="K7" i="17" s="1"/>
  <c r="M7" i="17" s="1"/>
  <c r="I8" i="17"/>
  <c r="K8" i="17" s="1"/>
  <c r="M8" i="17" s="1"/>
  <c r="I8" i="6"/>
  <c r="K8" i="6" s="1"/>
  <c r="M8" i="6" s="1"/>
  <c r="K7" i="6"/>
  <c r="M7" i="6" s="1"/>
  <c r="I8" i="5"/>
  <c r="K8" i="5" s="1"/>
  <c r="M8" i="5" s="1"/>
  <c r="K7" i="5"/>
  <c r="M7" i="5" s="1"/>
  <c r="I8" i="4"/>
  <c r="K8" i="4" s="1"/>
  <c r="M8" i="4" s="1"/>
  <c r="I7" i="4"/>
  <c r="K7" i="4" s="1"/>
  <c r="M7" i="4" s="1"/>
  <c r="I8" i="3"/>
  <c r="K8" i="3" s="1"/>
  <c r="N8" i="3" s="1"/>
  <c r="I7" i="3"/>
  <c r="K7" i="3" s="1"/>
  <c r="N7" i="3" s="1"/>
  <c r="I9" i="2"/>
  <c r="K9" i="2" s="1"/>
  <c r="J17" i="17"/>
  <c r="I17" i="17"/>
  <c r="H17" i="17"/>
  <c r="J15" i="17"/>
  <c r="I15" i="17"/>
  <c r="H15" i="17"/>
  <c r="J12" i="17"/>
  <c r="I12" i="17"/>
  <c r="H12" i="17"/>
  <c r="J11" i="17"/>
  <c r="I11" i="17"/>
  <c r="H11" i="17"/>
  <c r="I19" i="17"/>
  <c r="H19" i="17"/>
  <c r="J19" i="17"/>
  <c r="K15" i="9"/>
  <c r="K15" i="8"/>
  <c r="K15" i="3"/>
  <c r="K34" i="12"/>
  <c r="K29" i="12"/>
  <c r="K26" i="12"/>
  <c r="L26" i="12" s="1"/>
  <c r="C12" i="12" l="1"/>
  <c r="L12" i="12" s="1"/>
  <c r="C11" i="16"/>
  <c r="F11" i="16" s="1"/>
  <c r="C10" i="16"/>
  <c r="F10" i="16" s="1"/>
  <c r="C11" i="12"/>
  <c r="L11" i="12" s="1"/>
  <c r="K36" i="12"/>
  <c r="K19" i="17"/>
  <c r="M19" i="17" s="1"/>
  <c r="O8" i="9"/>
  <c r="O7" i="9"/>
  <c r="O7" i="8"/>
  <c r="O8" i="8"/>
  <c r="O7" i="7"/>
  <c r="O8" i="7"/>
  <c r="M9" i="2"/>
  <c r="M8" i="2"/>
  <c r="K12" i="17"/>
  <c r="M12" i="17" s="1"/>
  <c r="K15" i="17"/>
  <c r="M15" i="17" s="1"/>
  <c r="K11" i="17"/>
  <c r="M11" i="17" s="1"/>
  <c r="K17" i="17"/>
  <c r="M17" i="17" s="1"/>
  <c r="M22" i="17" l="1"/>
  <c r="M23" i="17"/>
  <c r="M21" i="17"/>
  <c r="F19" i="10"/>
  <c r="G19" i="10" s="1"/>
  <c r="F17" i="10"/>
  <c r="G17" i="10" s="1"/>
  <c r="F15" i="10"/>
  <c r="G15" i="10" s="1"/>
  <c r="G12" i="10"/>
  <c r="H12" i="10" s="1"/>
  <c r="G11" i="10"/>
  <c r="F25" i="9"/>
  <c r="G25" i="9" s="1"/>
  <c r="F22" i="9"/>
  <c r="G22" i="9" s="1"/>
  <c r="F19" i="9"/>
  <c r="G19" i="9" s="1"/>
  <c r="G15" i="9"/>
  <c r="H15" i="9"/>
  <c r="G12" i="9"/>
  <c r="G11" i="9"/>
  <c r="F25" i="8"/>
  <c r="G25" i="8" s="1"/>
  <c r="F22" i="8"/>
  <c r="G22" i="8" s="1"/>
  <c r="F19" i="8"/>
  <c r="G19" i="8" s="1"/>
  <c r="H15" i="8"/>
  <c r="G12" i="8"/>
  <c r="G11" i="8"/>
  <c r="F25" i="7"/>
  <c r="G25" i="7" s="1"/>
  <c r="F22" i="7"/>
  <c r="G22" i="7" s="1"/>
  <c r="F19" i="7"/>
  <c r="G19" i="7" s="1"/>
  <c r="H15" i="7"/>
  <c r="G12" i="7"/>
  <c r="G11" i="7"/>
  <c r="F19" i="6"/>
  <c r="G19" i="6" s="1"/>
  <c r="F17" i="6"/>
  <c r="G17" i="6" s="1"/>
  <c r="F15" i="6"/>
  <c r="G15" i="6" s="1"/>
  <c r="G12" i="6"/>
  <c r="H12" i="6" s="1"/>
  <c r="G11" i="6"/>
  <c r="I11" i="6" s="1"/>
  <c r="F19" i="5"/>
  <c r="G19" i="5" s="1"/>
  <c r="F17" i="5"/>
  <c r="G17" i="5" s="1"/>
  <c r="F15" i="5"/>
  <c r="G15" i="5" s="1"/>
  <c r="G12" i="5"/>
  <c r="G11" i="5"/>
  <c r="F19" i="4"/>
  <c r="G19" i="4" s="1"/>
  <c r="F17" i="4"/>
  <c r="G17" i="4" s="1"/>
  <c r="F15" i="4"/>
  <c r="G15" i="4" s="1"/>
  <c r="G12" i="4"/>
  <c r="G11" i="4"/>
  <c r="F22" i="3"/>
  <c r="G22" i="3" s="1"/>
  <c r="F20" i="3"/>
  <c r="G20" i="3" s="1"/>
  <c r="F18" i="3"/>
  <c r="G18" i="3" s="1"/>
  <c r="G15" i="3"/>
  <c r="G12" i="3"/>
  <c r="G11" i="3"/>
  <c r="F23" i="2"/>
  <c r="G23" i="2" s="1"/>
  <c r="F21" i="2"/>
  <c r="G21" i="2" s="1"/>
  <c r="H16" i="2"/>
  <c r="L21" i="4"/>
  <c r="H12" i="5" l="1"/>
  <c r="I12" i="5"/>
  <c r="G16" i="2"/>
  <c r="K16" i="2" s="1"/>
  <c r="G15" i="7"/>
  <c r="J19" i="10"/>
  <c r="I19" i="10"/>
  <c r="H19" i="10"/>
  <c r="J11" i="10"/>
  <c r="I11" i="10"/>
  <c r="H11" i="10"/>
  <c r="H15" i="10"/>
  <c r="J15" i="10"/>
  <c r="I15" i="10"/>
  <c r="I17" i="10"/>
  <c r="H17" i="10"/>
  <c r="J17" i="10"/>
  <c r="I12" i="10"/>
  <c r="J12" i="10"/>
  <c r="J25" i="9"/>
  <c r="I25" i="9"/>
  <c r="H25" i="9"/>
  <c r="J11" i="9"/>
  <c r="I11" i="9"/>
  <c r="H11" i="9"/>
  <c r="H12" i="9"/>
  <c r="J12" i="9"/>
  <c r="I12" i="9"/>
  <c r="J22" i="9"/>
  <c r="I22" i="9"/>
  <c r="H22" i="9"/>
  <c r="J19" i="9"/>
  <c r="I19" i="9"/>
  <c r="H19" i="9"/>
  <c r="O15" i="9"/>
  <c r="J11" i="8"/>
  <c r="I11" i="8"/>
  <c r="H11" i="8"/>
  <c r="J12" i="8"/>
  <c r="H12" i="8"/>
  <c r="I12" i="8"/>
  <c r="J19" i="8"/>
  <c r="I19" i="8"/>
  <c r="H19" i="8"/>
  <c r="J22" i="8"/>
  <c r="I22" i="8"/>
  <c r="H22" i="8"/>
  <c r="J25" i="8"/>
  <c r="I25" i="8"/>
  <c r="H25" i="8"/>
  <c r="G15" i="8"/>
  <c r="J25" i="7"/>
  <c r="I25" i="7"/>
  <c r="H25" i="7"/>
  <c r="J11" i="7"/>
  <c r="I11" i="7"/>
  <c r="H11" i="7"/>
  <c r="J12" i="7"/>
  <c r="I12" i="7"/>
  <c r="H12" i="7"/>
  <c r="J22" i="7"/>
  <c r="I22" i="7"/>
  <c r="H22" i="7"/>
  <c r="J19" i="7"/>
  <c r="I19" i="7"/>
  <c r="H19" i="7"/>
  <c r="I15" i="6"/>
  <c r="H15" i="6"/>
  <c r="J15" i="6"/>
  <c r="J17" i="6"/>
  <c r="I17" i="6"/>
  <c r="H17" i="6"/>
  <c r="J19" i="6"/>
  <c r="I19" i="6"/>
  <c r="H19" i="6"/>
  <c r="I12" i="6"/>
  <c r="H11" i="6"/>
  <c r="J12" i="6"/>
  <c r="J11" i="6"/>
  <c r="I11" i="5"/>
  <c r="J11" i="5"/>
  <c r="H11" i="5"/>
  <c r="I15" i="5"/>
  <c r="H15" i="5"/>
  <c r="J15" i="5"/>
  <c r="J17" i="5"/>
  <c r="I17" i="5"/>
  <c r="H17" i="5"/>
  <c r="J19" i="5"/>
  <c r="I19" i="5"/>
  <c r="H19" i="5"/>
  <c r="J12" i="5"/>
  <c r="I11" i="4"/>
  <c r="J11" i="4"/>
  <c r="H11" i="4"/>
  <c r="H17" i="4"/>
  <c r="J17" i="4"/>
  <c r="I17" i="4"/>
  <c r="I15" i="4"/>
  <c r="H15" i="4"/>
  <c r="J15" i="4"/>
  <c r="I19" i="4"/>
  <c r="J19" i="4"/>
  <c r="H19" i="4"/>
  <c r="I12" i="4"/>
  <c r="J12" i="4"/>
  <c r="H12" i="4"/>
  <c r="I11" i="3"/>
  <c r="H11" i="3"/>
  <c r="J11" i="3"/>
  <c r="J12" i="3"/>
  <c r="I12" i="3"/>
  <c r="H12" i="3"/>
  <c r="I18" i="3"/>
  <c r="H18" i="3"/>
  <c r="J18" i="3"/>
  <c r="J20" i="3"/>
  <c r="I20" i="3"/>
  <c r="H20" i="3"/>
  <c r="J22" i="3"/>
  <c r="I22" i="3"/>
  <c r="H22" i="3"/>
  <c r="H15" i="3"/>
  <c r="N15" i="3" s="1"/>
  <c r="H12" i="2"/>
  <c r="I12" i="2"/>
  <c r="J12" i="2"/>
  <c r="I13" i="2"/>
  <c r="J13" i="2"/>
  <c r="H13" i="2"/>
  <c r="K13" i="2" s="1"/>
  <c r="I19" i="2"/>
  <c r="J19" i="2"/>
  <c r="H19" i="2"/>
  <c r="I21" i="2"/>
  <c r="J21" i="2"/>
  <c r="H21" i="2"/>
  <c r="J23" i="2"/>
  <c r="I23" i="2"/>
  <c r="H23" i="2"/>
  <c r="K19" i="8" l="1"/>
  <c r="K19" i="9"/>
  <c r="O19" i="9" s="1"/>
  <c r="K11" i="7"/>
  <c r="K17" i="6"/>
  <c r="M17" i="6" s="1"/>
  <c r="K12" i="2"/>
  <c r="C17" i="16" s="1"/>
  <c r="F17" i="16" s="1"/>
  <c r="K25" i="9"/>
  <c r="O25" i="9" s="1"/>
  <c r="K17" i="5"/>
  <c r="M17" i="5" s="1"/>
  <c r="K15" i="5"/>
  <c r="M15" i="5" s="1"/>
  <c r="K21" i="2"/>
  <c r="M21" i="2" s="1"/>
  <c r="K15" i="7"/>
  <c r="C25" i="12"/>
  <c r="L25" i="12" s="1"/>
  <c r="K12" i="6"/>
  <c r="M12" i="6" s="1"/>
  <c r="K19" i="5"/>
  <c r="M19" i="5" s="1"/>
  <c r="K12" i="5"/>
  <c r="M12" i="5" s="1"/>
  <c r="K19" i="2"/>
  <c r="K11" i="9"/>
  <c r="K12" i="7"/>
  <c r="O12" i="7" s="1"/>
  <c r="K19" i="7"/>
  <c r="O19" i="7" s="1"/>
  <c r="K11" i="3"/>
  <c r="N11" i="3" s="1"/>
  <c r="K18" i="3"/>
  <c r="N18" i="3" s="1"/>
  <c r="K23" i="2"/>
  <c r="K25" i="8"/>
  <c r="O25" i="8" s="1"/>
  <c r="C18" i="16"/>
  <c r="F18" i="16" s="1"/>
  <c r="K22" i="3"/>
  <c r="N22" i="3" s="1"/>
  <c r="K12" i="4"/>
  <c r="M12" i="4" s="1"/>
  <c r="K12" i="8"/>
  <c r="O12" i="8" s="1"/>
  <c r="K17" i="10"/>
  <c r="M17" i="10" s="1"/>
  <c r="K19" i="10"/>
  <c r="M19" i="10" s="1"/>
  <c r="K11" i="10"/>
  <c r="M11" i="10" s="1"/>
  <c r="K12" i="3"/>
  <c r="N12" i="3" s="1"/>
  <c r="K11" i="6"/>
  <c r="M11" i="6" s="1"/>
  <c r="K22" i="7"/>
  <c r="O22" i="7" s="1"/>
  <c r="K22" i="8"/>
  <c r="O22" i="8" s="1"/>
  <c r="K22" i="9"/>
  <c r="O22" i="9" s="1"/>
  <c r="K12" i="10"/>
  <c r="M12" i="10" s="1"/>
  <c r="K20" i="3"/>
  <c r="N20" i="3" s="1"/>
  <c r="K19" i="4"/>
  <c r="M19" i="4" s="1"/>
  <c r="K17" i="4"/>
  <c r="M17" i="4" s="1"/>
  <c r="K19" i="6"/>
  <c r="M19" i="6" s="1"/>
  <c r="K15" i="6"/>
  <c r="M15" i="6" s="1"/>
  <c r="K25" i="7"/>
  <c r="O25" i="7" s="1"/>
  <c r="K11" i="8"/>
  <c r="K11" i="5"/>
  <c r="M11" i="5" s="1"/>
  <c r="K12" i="9"/>
  <c r="O12" i="9" s="1"/>
  <c r="K15" i="10"/>
  <c r="M15" i="10" s="1"/>
  <c r="K11" i="4"/>
  <c r="M11" i="4" s="1"/>
  <c r="K15" i="4"/>
  <c r="M15" i="4" s="1"/>
  <c r="O16" i="9"/>
  <c r="O19" i="8"/>
  <c r="O16" i="8"/>
  <c r="O15" i="8"/>
  <c r="M21" i="10" l="1"/>
  <c r="M22" i="6"/>
  <c r="M2" i="9" s="1"/>
  <c r="N24" i="3"/>
  <c r="E7" i="11" s="1"/>
  <c r="M23" i="4"/>
  <c r="E9" i="11" s="1"/>
  <c r="O11" i="9"/>
  <c r="O11" i="8"/>
  <c r="O11" i="7"/>
  <c r="M23" i="6"/>
  <c r="M21" i="6"/>
  <c r="M22" i="5"/>
  <c r="M2" i="8" s="1"/>
  <c r="M23" i="5"/>
  <c r="M21" i="5"/>
  <c r="M22" i="4"/>
  <c r="M2" i="7" s="1"/>
  <c r="M21" i="4"/>
  <c r="K20" i="9"/>
  <c r="O20" i="9" s="1"/>
  <c r="O27" i="9" s="1"/>
  <c r="K23" i="8"/>
  <c r="O23" i="8" s="1"/>
  <c r="M23" i="2"/>
  <c r="C30" i="16"/>
  <c r="F30" i="16" s="1"/>
  <c r="C34" i="12"/>
  <c r="L34" i="12" s="1"/>
  <c r="C28" i="16"/>
  <c r="F28" i="16" s="1"/>
  <c r="C31" i="12"/>
  <c r="M19" i="2"/>
  <c r="C26" i="16"/>
  <c r="F26" i="16" s="1"/>
  <c r="C28" i="12"/>
  <c r="O16" i="7"/>
  <c r="O15" i="7"/>
  <c r="E8" i="11"/>
  <c r="M16" i="2"/>
  <c r="C24" i="16"/>
  <c r="F24" i="16" s="1"/>
  <c r="F32" i="16" s="1"/>
  <c r="K20" i="8"/>
  <c r="O20" i="8" s="1"/>
  <c r="K20" i="7"/>
  <c r="O20" i="7" s="1"/>
  <c r="K23" i="7"/>
  <c r="O23" i="7" s="1"/>
  <c r="M12" i="2"/>
  <c r="C18" i="12"/>
  <c r="L18" i="12" s="1"/>
  <c r="K23" i="9"/>
  <c r="O23" i="9" s="1"/>
  <c r="M13" i="2"/>
  <c r="C19" i="12"/>
  <c r="L19" i="12" s="1"/>
  <c r="O27" i="8" l="1"/>
  <c r="O30" i="7"/>
  <c r="O27" i="7"/>
  <c r="O31" i="8"/>
  <c r="O29" i="7"/>
  <c r="E10" i="11" s="1"/>
  <c r="O29" i="9"/>
  <c r="O31" i="7"/>
  <c r="E12" i="11" s="1"/>
  <c r="O29" i="8"/>
  <c r="O31" i="9"/>
  <c r="O30" i="8"/>
  <c r="O30" i="9"/>
  <c r="M25" i="2"/>
  <c r="E15" i="11" s="1"/>
  <c r="C32" i="12"/>
  <c r="L32" i="12" s="1"/>
  <c r="L31" i="12"/>
  <c r="C29" i="12"/>
  <c r="L29" i="12" s="1"/>
  <c r="L28" i="12"/>
  <c r="E11" i="11"/>
  <c r="L36" i="12" l="1"/>
  <c r="E13" i="11"/>
</calcChain>
</file>

<file path=xl/sharedStrings.xml><?xml version="1.0" encoding="utf-8"?>
<sst xmlns="http://schemas.openxmlformats.org/spreadsheetml/2006/main" count="791" uniqueCount="200">
  <si>
    <t>Funzionario referente</t>
  </si>
  <si>
    <t>AMMINISTRAZIONE</t>
  </si>
  <si>
    <t>n. telefono</t>
  </si>
  <si>
    <t xml:space="preserve">E-mail PEC: </t>
  </si>
  <si>
    <t xml:space="preserve">                                                                                                                 E-mail  ______________________________________</t>
  </si>
  <si>
    <t>DIRIGENTI</t>
  </si>
  <si>
    <t>FASCIA</t>
  </si>
  <si>
    <t>PRIMA</t>
  </si>
  <si>
    <t>SECONDA</t>
  </si>
  <si>
    <t>AREE</t>
  </si>
  <si>
    <t xml:space="preserve">Stipendio CCNL 2019-2021  (13 mensilità) </t>
  </si>
  <si>
    <t xml:space="preserve">Retribuzione totale pro capite lordo dipendente   </t>
  </si>
  <si>
    <t>EP</t>
  </si>
  <si>
    <t>Funzionari</t>
  </si>
  <si>
    <t>Assistenti</t>
  </si>
  <si>
    <t>Operatori</t>
  </si>
  <si>
    <t>TOTALE</t>
  </si>
  <si>
    <t>di cui</t>
  </si>
  <si>
    <t>TOTALE  Dir. I Fascia</t>
  </si>
  <si>
    <t>TOTALE complessivo</t>
  </si>
  <si>
    <t>Funzionari (PV)</t>
  </si>
  <si>
    <t>Assistenti (PV)</t>
  </si>
  <si>
    <t>DI CUI:</t>
  </si>
  <si>
    <t>ANNO DELLA PROGRAMMAZIONE</t>
  </si>
  <si>
    <t>+</t>
  </si>
  <si>
    <t>-</t>
  </si>
  <si>
    <t>≤</t>
  </si>
  <si>
    <t>Stipendio CCNL 2019-2021 (13 mensilità)</t>
  </si>
  <si>
    <t xml:space="preserve">Retribuzione totale pro capite lordo dipendente </t>
  </si>
  <si>
    <t xml:space="preserve">Pensione 24,2%  </t>
  </si>
  <si>
    <t>Buonuscita 5,68%</t>
  </si>
  <si>
    <t xml:space="preserve">IRAP       8,5%  </t>
  </si>
  <si>
    <t xml:space="preserve">Totale annuo pro-capite lordo stato   </t>
  </si>
  <si>
    <t xml:space="preserve">Retribuzione di posizione variabile    </t>
  </si>
  <si>
    <t xml:space="preserve">Retribuzione di risultato       </t>
  </si>
  <si>
    <t xml:space="preserve">Oneri riflessi 38,38% (32,70% su retribuzione di risultato)  </t>
  </si>
  <si>
    <t>Totale annuo pro-capite lordo stato</t>
  </si>
  <si>
    <t xml:space="preserve">Tabellare + IIS per 12 mensilità CCNL 2019-2021 </t>
  </si>
  <si>
    <t>Altra voce retributiva fondamentale</t>
  </si>
  <si>
    <t>Totale annuo pro-capite lordo dipendente</t>
  </si>
  <si>
    <t xml:space="preserve">Buonuscita 5,68% </t>
  </si>
  <si>
    <t xml:space="preserve">IRAP       8,5%   </t>
  </si>
  <si>
    <t xml:space="preserve">Totale annuo pro-capite lordo stato </t>
  </si>
  <si>
    <t xml:space="preserve">VALORE FINANZIARIO DOTAZIONE ORGANICA    </t>
  </si>
  <si>
    <t xml:space="preserve">Unità in dotazione organica </t>
  </si>
  <si>
    <t xml:space="preserve">TOTALE ONERE PRESENTI IN SERVIZIO   (Ruolo + comandati in)     </t>
  </si>
  <si>
    <t xml:space="preserve">Totale unità cessate     </t>
  </si>
  <si>
    <t xml:space="preserve">TOTALE RISORSE DA CESSAZIONI </t>
  </si>
  <si>
    <t xml:space="preserve">TOTALE ONERI ASSUNZIONALI            </t>
  </si>
  <si>
    <t xml:space="preserve">Totale  oneri da assumere su budget  già autorizzato da d.P.C.M. ….   </t>
  </si>
  <si>
    <t xml:space="preserve">TOTALE ONERI SU LEGGE……        </t>
  </si>
  <si>
    <t>TOTALE ONERI SU BUDGET 2025</t>
  </si>
  <si>
    <t>Dirigenti</t>
  </si>
  <si>
    <t>Costo annuo 
pro-capite 
(lordo Stato)</t>
  </si>
  <si>
    <t>TIPOLOGIA DI RECLUTAMENTO</t>
  </si>
  <si>
    <t>(indicare n° unità per ogni tipologia)</t>
  </si>
  <si>
    <t>Concorso pubblico</t>
  </si>
  <si>
    <t>Mobilità da altre PPAA</t>
  </si>
  <si>
    <t>AREE/
CATEGORIE/
QUALIFICHE</t>
  </si>
  <si>
    <t>Area EP</t>
  </si>
  <si>
    <t xml:space="preserve">Area Operatori </t>
  </si>
  <si>
    <t>Area Assistenti</t>
  </si>
  <si>
    <t>NOTE</t>
  </si>
  <si>
    <t>Mobilità da altre 
PPAA</t>
  </si>
  <si>
    <t>EP - Progressioni verticali</t>
  </si>
  <si>
    <t>Progressioni
 verticali</t>
  </si>
  <si>
    <t xml:space="preserve">Funzionario referente: </t>
  </si>
  <si>
    <r>
      <t>n. telefono</t>
    </r>
    <r>
      <rPr>
        <sz val="12"/>
        <rFont val="Times New Roman"/>
        <family val="1"/>
      </rPr>
      <t xml:space="preserve"> </t>
    </r>
  </si>
  <si>
    <t>E-mail PEC:</t>
  </si>
  <si>
    <t xml:space="preserve">Programma bandire </t>
  </si>
  <si>
    <t>Area Funzionari</t>
  </si>
  <si>
    <t xml:space="preserve">Valore finanziario unità da assumere </t>
  </si>
  <si>
    <t>Tredicesima       (tabellare + IVC)</t>
  </si>
  <si>
    <t>Area Operatori</t>
  </si>
  <si>
    <t>Valore finanziario unità da assumere</t>
  </si>
  <si>
    <r>
      <t xml:space="preserve">Pensione 24,2%  
</t>
    </r>
    <r>
      <rPr>
        <b/>
        <sz val="12"/>
        <color theme="5"/>
        <rFont val="Times New Roman"/>
        <family val="1"/>
      </rPr>
      <t>(2)</t>
    </r>
  </si>
  <si>
    <r>
      <t xml:space="preserve">Buonuscita 5,68%
</t>
    </r>
    <r>
      <rPr>
        <b/>
        <sz val="12"/>
        <color theme="5"/>
        <rFont val="Times New Roman"/>
        <family val="1"/>
      </rPr>
      <t>(2)</t>
    </r>
  </si>
  <si>
    <r>
      <t xml:space="preserve">IRAP       8,5%
</t>
    </r>
    <r>
      <rPr>
        <b/>
        <sz val="12"/>
        <color theme="5"/>
        <rFont val="Times New Roman"/>
        <family val="1"/>
      </rPr>
      <t xml:space="preserve">(2) </t>
    </r>
    <r>
      <rPr>
        <sz val="12"/>
        <color theme="5"/>
        <rFont val="Times New Roman"/>
        <family val="1"/>
      </rPr>
      <t xml:space="preserve"> </t>
    </r>
  </si>
  <si>
    <r>
      <t xml:space="preserve">EP </t>
    </r>
    <r>
      <rPr>
        <b/>
        <sz val="12"/>
        <color theme="5"/>
        <rFont val="Times New Roman"/>
        <family val="1"/>
      </rPr>
      <t>(3)</t>
    </r>
  </si>
  <si>
    <r>
      <t xml:space="preserve">Altra voce retributiva fondamentale </t>
    </r>
    <r>
      <rPr>
        <b/>
        <sz val="12"/>
        <color theme="5"/>
        <rFont val="Times New Roman"/>
        <family val="1"/>
      </rPr>
      <t>(1)</t>
    </r>
  </si>
  <si>
    <r>
      <rPr>
        <b/>
        <sz val="12"/>
        <color theme="5"/>
        <rFont val="Times New Roman"/>
        <family val="1"/>
      </rPr>
      <t>(1)</t>
    </r>
    <r>
      <rPr>
        <sz val="12"/>
        <color indexed="8"/>
        <rFont val="Times New Roman"/>
        <family val="1"/>
      </rPr>
      <t xml:space="preserve"> se prevista da normativa speciale</t>
    </r>
  </si>
  <si>
    <r>
      <rPr>
        <b/>
        <sz val="12"/>
        <color theme="5"/>
        <rFont val="Times New Roman"/>
        <family val="1"/>
      </rPr>
      <t>(2)</t>
    </r>
    <r>
      <rPr>
        <sz val="12"/>
        <color indexed="8"/>
        <rFont val="Times New Roman"/>
        <family val="1"/>
      </rPr>
      <t xml:space="preserve"> i</t>
    </r>
    <r>
      <rPr>
        <sz val="12"/>
        <rFont val="Times New Roman"/>
        <family val="1"/>
      </rPr>
      <t>ndicare percentuale applicata se diversa da quella indicata e conseguentemente adeguare gli importi</t>
    </r>
  </si>
  <si>
    <r>
      <t>PRIMA</t>
    </r>
    <r>
      <rPr>
        <b/>
        <sz val="12"/>
        <color theme="5"/>
        <rFont val="Times New Roman"/>
        <family val="1"/>
      </rPr>
      <t xml:space="preserve"> (2)</t>
    </r>
  </si>
  <si>
    <r>
      <rPr>
        <b/>
        <sz val="12"/>
        <color theme="5"/>
        <rFont val="Times New Roman"/>
        <family val="1"/>
      </rPr>
      <t>(2)</t>
    </r>
    <r>
      <rPr>
        <b/>
        <sz val="12"/>
        <color indexed="10"/>
        <rFont val="Times New Roman"/>
        <family val="1"/>
      </rPr>
      <t xml:space="preserve"> </t>
    </r>
    <r>
      <rPr>
        <sz val="12"/>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</si>
  <si>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t xml:space="preserve">AREE
</t>
  </si>
  <si>
    <r>
      <rPr>
        <b/>
        <sz val="12"/>
        <color theme="5"/>
        <rFont val="Times New Roman"/>
        <family val="1"/>
      </rPr>
      <t xml:space="preserve">(2) </t>
    </r>
    <r>
      <rPr>
        <sz val="12"/>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</si>
  <si>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r>
      <t>PRIMA</t>
    </r>
    <r>
      <rPr>
        <b/>
        <sz val="12"/>
        <color rgb="FFFF0000"/>
        <rFont val="Times New Roman"/>
        <family val="1"/>
      </rPr>
      <t xml:space="preserve"> </t>
    </r>
    <r>
      <rPr>
        <b/>
        <sz val="12"/>
        <color theme="5"/>
        <rFont val="Times New Roman"/>
        <family val="1"/>
      </rPr>
      <t>(2)</t>
    </r>
  </si>
  <si>
    <r>
      <t>Concorso pubblico</t>
    </r>
    <r>
      <rPr>
        <b/>
        <sz val="12"/>
        <color theme="5"/>
        <rFont val="Times New Roman"/>
        <family val="1"/>
      </rPr>
      <t xml:space="preserve"> (1)</t>
    </r>
  </si>
  <si>
    <r>
      <t xml:space="preserve">Scorrimento graduatorie
</t>
    </r>
    <r>
      <rPr>
        <b/>
        <sz val="12"/>
        <color theme="5"/>
        <rFont val="Times New Roman"/>
        <family val="1"/>
      </rPr>
      <t>(2)</t>
    </r>
  </si>
  <si>
    <r>
      <t xml:space="preserve">Art. 28, comma 1-ter d. lgs. 165/2001
</t>
    </r>
    <r>
      <rPr>
        <b/>
        <sz val="12"/>
        <color theme="5"/>
        <rFont val="Times New Roman"/>
        <family val="1"/>
      </rPr>
      <t>(3)</t>
    </r>
  </si>
  <si>
    <r>
      <t xml:space="preserve">Stabilizzazioni
</t>
    </r>
    <r>
      <rPr>
        <b/>
        <sz val="12"/>
        <color theme="5"/>
        <rFont val="Times New Roman"/>
        <family val="1"/>
      </rPr>
      <t>(4)</t>
    </r>
  </si>
  <si>
    <r>
      <t xml:space="preserve">Corso-concorso SNA </t>
    </r>
    <r>
      <rPr>
        <b/>
        <sz val="12"/>
        <color theme="5"/>
        <rFont val="Times New Roman"/>
        <family val="1"/>
      </rPr>
      <t>(5)</t>
    </r>
  </si>
  <si>
    <r>
      <t xml:space="preserve">Concorso pubblico
</t>
    </r>
    <r>
      <rPr>
        <b/>
        <sz val="12"/>
        <color theme="5"/>
        <rFont val="Times New Roman"/>
        <family val="1"/>
      </rPr>
      <t>(1)</t>
    </r>
  </si>
  <si>
    <r>
      <t xml:space="preserve">Progressioni di carriera (art. 52 d. lgs. 165/2001) </t>
    </r>
    <r>
      <rPr>
        <b/>
        <sz val="12"/>
        <color theme="5"/>
        <rFont val="Times New Roman"/>
        <family val="1"/>
      </rPr>
      <t>(6)</t>
    </r>
  </si>
  <si>
    <r>
      <t xml:space="preserve">Totale  unità da assumere su budget già autorizzato da      d.P.C.M. ….                            </t>
    </r>
    <r>
      <rPr>
        <b/>
        <sz val="12"/>
        <color theme="5"/>
        <rFont val="Times New Roman"/>
        <family val="1"/>
      </rPr>
      <t xml:space="preserve">    (4)       </t>
    </r>
  </si>
  <si>
    <r>
      <t xml:space="preserve">Totale  unità da assumere ex  lege …..  </t>
    </r>
    <r>
      <rPr>
        <b/>
        <sz val="12"/>
        <color theme="5"/>
        <rFont val="Times New Roman"/>
        <family val="1"/>
      </rPr>
      <t xml:space="preserve">  (5)</t>
    </r>
  </si>
  <si>
    <r>
      <rPr>
        <b/>
        <sz val="12"/>
        <color theme="5"/>
        <rFont val="Times New Roman"/>
        <family val="1"/>
      </rPr>
      <t>(1)</t>
    </r>
    <r>
      <rPr>
        <sz val="12"/>
        <rFont val="Times New Roman"/>
        <family val="1"/>
      </rPr>
      <t xml:space="preserve"> Questa tabella va compilata per ciascuno degli anni della programmazione</t>
    </r>
  </si>
  <si>
    <r>
      <rPr>
        <b/>
        <sz val="12"/>
        <color theme="5"/>
        <rFont val="Times New Roman"/>
        <family val="1"/>
      </rPr>
      <t>(2)</t>
    </r>
    <r>
      <rPr>
        <sz val="12"/>
        <rFont val="Times New Roman"/>
        <family val="1"/>
      </rPr>
      <t xml:space="preserve"> Indicare il budget o cumulo di di budgets di cui si chiede l'autorizzazione</t>
    </r>
  </si>
  <si>
    <r>
      <rPr>
        <b/>
        <sz val="12"/>
        <color theme="5"/>
        <rFont val="Times New Roman"/>
        <family val="1"/>
      </rPr>
      <t>(4)</t>
    </r>
    <r>
      <rPr>
        <sz val="12"/>
        <rFont val="Times New Roman"/>
        <family val="1"/>
      </rPr>
      <t xml:space="preserve"> Indicare le unità già autorizzate da d.P.C.M. che si prevede di assumere nell'anno di riferimento, anche a seguito di rimodulazione.</t>
    </r>
  </si>
  <si>
    <r>
      <rPr>
        <b/>
        <sz val="12"/>
        <color theme="5"/>
        <rFont val="Times New Roman"/>
        <family val="1"/>
      </rPr>
      <t>(5)</t>
    </r>
    <r>
      <rPr>
        <b/>
        <sz val="12"/>
        <color rgb="FFFF0000"/>
        <rFont val="Times New Roman"/>
        <family val="1"/>
      </rPr>
      <t xml:space="preserve"> </t>
    </r>
    <r>
      <rPr>
        <sz val="12"/>
        <rFont val="Times New Roman"/>
        <family val="1"/>
      </rPr>
      <t>Indicare le risorse stanziate da norme di autorizzazione ad assunzioni in deroga (aggiungere colonne qualora vi sia più di una autorizzazione ex lege), che si intende impiegare nell'anno preso in considerazione. Tuttavia, al fine di rendere le grandezze del piano omogenee, le risorse stanziate da leggi in deroga e gli oneri derivanti dalle unità che si intende assumere sono nettizzate in tabella dalle componenti accessorie della retribuzione. Prevedere una colonna anche per le PV ex art. 18 CCNL (7) sul 0,55% del Monte Salari 2018.</t>
    </r>
  </si>
  <si>
    <r>
      <t xml:space="preserve">Totale  unità da assumere su budget già autorizzato da      d.P.C.M. ….                          </t>
    </r>
    <r>
      <rPr>
        <sz val="12"/>
        <color theme="5"/>
        <rFont val="Times New Roman"/>
        <family val="1"/>
      </rPr>
      <t xml:space="preserve">     </t>
    </r>
    <r>
      <rPr>
        <b/>
        <sz val="12"/>
        <color theme="5"/>
        <rFont val="Times New Roman"/>
        <family val="1"/>
      </rPr>
      <t xml:space="preserve"> (4)       </t>
    </r>
  </si>
  <si>
    <r>
      <t xml:space="preserve">Totale  unità da assumere ex  lege …..   </t>
    </r>
    <r>
      <rPr>
        <b/>
        <sz val="12"/>
        <color theme="5"/>
        <rFont val="Times New Roman"/>
        <family val="1"/>
      </rPr>
      <t xml:space="preserve"> (5)</t>
    </r>
  </si>
  <si>
    <r>
      <rPr>
        <b/>
        <sz val="12"/>
        <color theme="5"/>
        <rFont val="Times New Roman"/>
        <family val="1"/>
      </rPr>
      <t xml:space="preserve">(1) </t>
    </r>
    <r>
      <rPr>
        <sz val="12"/>
        <rFont val="Times New Roman"/>
        <family val="1"/>
      </rPr>
      <t>Questa tabella va compilata per ciascuno degli anni della programmazione</t>
    </r>
  </si>
  <si>
    <r>
      <rPr>
        <b/>
        <sz val="12"/>
        <color theme="5"/>
        <rFont val="Times New Roman"/>
        <family val="1"/>
      </rPr>
      <t xml:space="preserve">(3) </t>
    </r>
    <r>
      <rPr>
        <sz val="12"/>
        <rFont val="Times New Roman"/>
        <family val="1"/>
      </rPr>
      <t>Indicare le unità sul budget di riferimento.</t>
    </r>
  </si>
  <si>
    <r>
      <rPr>
        <b/>
        <sz val="12"/>
        <color theme="5"/>
        <rFont val="Times New Roman"/>
        <family val="1"/>
      </rPr>
      <t>(4)</t>
    </r>
    <r>
      <rPr>
        <sz val="12"/>
        <rFont val="Times New Roman"/>
        <family val="1"/>
      </rPr>
      <t xml:space="preserve"> Indicare le unità già autorizzata da d.P.C.M. che si prevede di assumere nell'anno di riferimento, anche a seguito di rimodulazione.</t>
    </r>
  </si>
  <si>
    <r>
      <rPr>
        <b/>
        <sz val="12"/>
        <color theme="5"/>
        <rFont val="Times New Roman"/>
        <family val="1"/>
      </rPr>
      <t>(5)</t>
    </r>
    <r>
      <rPr>
        <sz val="12"/>
        <rFont val="Times New Roman"/>
        <family val="1"/>
      </rPr>
      <t xml:space="preserve"> Indicare le risorse stanziate da norme di autorizzazione ad assunzioni in deroga (aggiungere colonne qualora vi sia più di una autorizzazione ex lege), che si intende impiegare nell'anno preso in considerazione. Tuttavia, al fine di rendere le grandezze del piano omogenee, le risorse stanziate da leggi in deroga e gli oneri derivanti dalle unità che si intende assumere sono nettizzate in tabella dalle componenti accessorie della retribuzione. Prevedere una colonna anche per le PV ex art. 18 CCNL (7) sul 0,55% del Monte Salari 2018.</t>
    </r>
  </si>
  <si>
    <r>
      <t xml:space="preserve">Totale  unità da assumere ex  lege ….. </t>
    </r>
    <r>
      <rPr>
        <i/>
        <sz val="12"/>
        <color indexed="8"/>
        <rFont val="Times New Roman"/>
        <family val="1"/>
      </rPr>
      <t xml:space="preserve">  </t>
    </r>
    <r>
      <rPr>
        <sz val="12"/>
        <color theme="5"/>
        <rFont val="Times New Roman"/>
        <family val="1"/>
      </rPr>
      <t xml:space="preserve"> </t>
    </r>
    <r>
      <rPr>
        <b/>
        <sz val="12"/>
        <color theme="5"/>
        <rFont val="Times New Roman"/>
        <family val="1"/>
      </rPr>
      <t>(5)</t>
    </r>
  </si>
  <si>
    <r>
      <t xml:space="preserve">Totale  unità da assumere su budget già autorizzato da      d.P.C.M. ….                            </t>
    </r>
    <r>
      <rPr>
        <b/>
        <sz val="12"/>
        <color rgb="FFFF0000"/>
        <rFont val="Times New Roman"/>
        <family val="1"/>
      </rPr>
      <t xml:space="preserve">  </t>
    </r>
    <r>
      <rPr>
        <b/>
        <sz val="12"/>
        <color theme="5"/>
        <rFont val="Times New Roman"/>
        <family val="1"/>
      </rPr>
      <t xml:space="preserve">  (4)       </t>
    </r>
  </si>
  <si>
    <r>
      <t xml:space="preserve">Totale  unità da assumere ex  lege ….. </t>
    </r>
    <r>
      <rPr>
        <i/>
        <sz val="12"/>
        <color indexed="8"/>
        <rFont val="Times New Roman"/>
        <family val="1"/>
      </rPr>
      <t xml:space="preserve">  </t>
    </r>
    <r>
      <rPr>
        <sz val="12"/>
        <color indexed="8"/>
        <rFont val="Times New Roman"/>
        <family val="1"/>
      </rPr>
      <t xml:space="preserve"> </t>
    </r>
    <r>
      <rPr>
        <b/>
        <sz val="12"/>
        <color theme="5"/>
        <rFont val="Times New Roman"/>
        <family val="1"/>
      </rPr>
      <t>(5)</t>
    </r>
  </si>
  <si>
    <r>
      <t xml:space="preserve">Totale  unità da assumere ex  lege ….. </t>
    </r>
    <r>
      <rPr>
        <i/>
        <sz val="12"/>
        <color indexed="8"/>
        <rFont val="Times New Roman"/>
        <family val="1"/>
      </rPr>
      <t xml:space="preserve"> </t>
    </r>
    <r>
      <rPr>
        <i/>
        <sz val="12"/>
        <color theme="5"/>
        <rFont val="Times New Roman"/>
        <family val="1"/>
      </rPr>
      <t xml:space="preserve"> </t>
    </r>
    <r>
      <rPr>
        <sz val="12"/>
        <color theme="5"/>
        <rFont val="Times New Roman"/>
        <family val="1"/>
      </rPr>
      <t xml:space="preserve"> </t>
    </r>
    <r>
      <rPr>
        <b/>
        <sz val="12"/>
        <color theme="5"/>
        <rFont val="Times New Roman"/>
        <family val="1"/>
      </rPr>
      <t>(5)</t>
    </r>
  </si>
  <si>
    <r>
      <rPr>
        <b/>
        <sz val="12"/>
        <color theme="5"/>
        <rFont val="Times New Roman"/>
        <family val="1"/>
      </rPr>
      <t>(3)</t>
    </r>
    <r>
      <rPr>
        <sz val="12"/>
        <rFont val="Times New Roman"/>
        <family val="1"/>
      </rPr>
      <t xml:space="preserve"> Indicare le unità sul budget di riferimento.</t>
    </r>
  </si>
  <si>
    <r>
      <rPr>
        <b/>
        <sz val="12"/>
        <color theme="5"/>
        <rFont val="Times New Roman"/>
        <family val="1"/>
      </rPr>
      <t xml:space="preserve">(5) </t>
    </r>
    <r>
      <rPr>
        <sz val="12"/>
        <rFont val="Times New Roman"/>
        <family val="1"/>
      </rPr>
      <t>Indicare le risorse stanziate da norme di autorizzazione ad assunzioni in deroga (aggiungere colonne qualora vi sia più di una autorizzazione ex lege), che si intende impiegare nell'anno preso in considerazione. Tuttavia, al fine di rendere le grandezze del piano omogenee, le risorse stanziate da leggi in deroga e gli oneri derivanti dalle unità che si intende assumere sono nettizzate in tabella dalle componenti accessorie della retribuzione. Prevedere una colonna anche per le PV ex art. 18 CCNL (7) sul 0,55% del Monte Salari 2018.</t>
    </r>
  </si>
  <si>
    <r>
      <t xml:space="preserve">Pensione 24,2%  
</t>
    </r>
    <r>
      <rPr>
        <b/>
        <sz val="12"/>
        <color theme="5"/>
        <rFont val="Times New Roman"/>
        <family val="1"/>
      </rPr>
      <t>(3)</t>
    </r>
  </si>
  <si>
    <r>
      <t xml:space="preserve">Buonuscita 5,68%
</t>
    </r>
    <r>
      <rPr>
        <b/>
        <sz val="12"/>
        <color theme="5"/>
        <rFont val="Times New Roman"/>
        <family val="1"/>
      </rPr>
      <t xml:space="preserve">(3) </t>
    </r>
  </si>
  <si>
    <r>
      <t xml:space="preserve">IRAP       8,5%   
</t>
    </r>
    <r>
      <rPr>
        <b/>
        <sz val="12"/>
        <color theme="5"/>
        <rFont val="Times New Roman"/>
        <family val="1"/>
      </rPr>
      <t>(3)</t>
    </r>
  </si>
  <si>
    <r>
      <t>Totale unità presenti di ruolo</t>
    </r>
    <r>
      <rPr>
        <b/>
        <sz val="12"/>
        <color rgb="FFFF0000"/>
        <rFont val="Times New Roman"/>
        <family val="1"/>
      </rPr>
      <t xml:space="preserve"> </t>
    </r>
    <r>
      <rPr>
        <b/>
        <sz val="12"/>
        <color theme="5"/>
        <rFont val="Times New Roman"/>
        <family val="1"/>
      </rPr>
      <t xml:space="preserve">(1)        </t>
    </r>
  </si>
  <si>
    <r>
      <t xml:space="preserve">Totale  comandati in </t>
    </r>
    <r>
      <rPr>
        <b/>
        <sz val="12"/>
        <color theme="5"/>
        <rFont val="Times New Roman"/>
        <family val="1"/>
      </rPr>
      <t xml:space="preserve">(2)      </t>
    </r>
  </si>
  <si>
    <r>
      <t xml:space="preserve">EP </t>
    </r>
    <r>
      <rPr>
        <sz val="12"/>
        <color theme="5"/>
        <rFont val="Times New Roman"/>
        <family val="1"/>
      </rPr>
      <t xml:space="preserve"> </t>
    </r>
    <r>
      <rPr>
        <b/>
        <sz val="12"/>
        <color theme="5"/>
        <rFont val="Times New Roman"/>
        <family val="1"/>
      </rPr>
      <t>(4)</t>
    </r>
  </si>
  <si>
    <r>
      <t>Totale  comandati in</t>
    </r>
    <r>
      <rPr>
        <b/>
        <sz val="12"/>
        <color theme="5"/>
        <rFont val="Times New Roman"/>
        <family val="1"/>
      </rPr>
      <t xml:space="preserve"> (2) </t>
    </r>
    <r>
      <rPr>
        <b/>
        <sz val="12"/>
        <color indexed="8"/>
        <rFont val="Times New Roman"/>
        <family val="1"/>
      </rPr>
      <t xml:space="preserve">     </t>
    </r>
  </si>
  <si>
    <r>
      <rPr>
        <b/>
        <sz val="12"/>
        <color theme="5"/>
        <rFont val="Times New Roman"/>
        <family val="1"/>
      </rPr>
      <t>(1)</t>
    </r>
    <r>
      <rPr>
        <b/>
        <sz val="12"/>
        <color rgb="FFFF0000"/>
        <rFont val="Times New Roman"/>
        <family val="1"/>
      </rPr>
      <t xml:space="preserve"> </t>
    </r>
    <r>
      <rPr>
        <sz val="12"/>
        <color indexed="8"/>
        <rFont val="Times New Roman"/>
        <family val="1"/>
      </rPr>
      <t>comprese unità in regime di part-time</t>
    </r>
  </si>
  <si>
    <r>
      <rPr>
        <b/>
        <sz val="12"/>
        <color theme="5"/>
        <rFont val="Times New Roman"/>
        <family val="1"/>
      </rPr>
      <t>(2)</t>
    </r>
    <r>
      <rPr>
        <b/>
        <sz val="12"/>
        <color rgb="FFFF0000"/>
        <rFont val="Times New Roman"/>
        <family val="1"/>
      </rPr>
      <t xml:space="preserve"> </t>
    </r>
    <r>
      <rPr>
        <sz val="12"/>
        <color indexed="8"/>
        <rFont val="Times New Roman"/>
        <family val="1"/>
      </rPr>
      <t xml:space="preserve">o analogo istituto con oneri a carico dell'Amministrazione </t>
    </r>
  </si>
  <si>
    <r>
      <rPr>
        <b/>
        <sz val="12"/>
        <color theme="5"/>
        <rFont val="Times New Roman"/>
        <family val="1"/>
      </rPr>
      <t>(3)</t>
    </r>
    <r>
      <rPr>
        <sz val="12"/>
        <rFont val="Times New Roman"/>
        <family val="1"/>
      </rPr>
      <t xml:space="preserve"> indicare percentuale applicata se diversa da quella indicata e conseguentemente adeguare gli importi</t>
    </r>
  </si>
  <si>
    <r>
      <rPr>
        <b/>
        <sz val="12"/>
        <color theme="5"/>
        <rFont val="Times New Roman"/>
        <family val="1"/>
      </rPr>
      <t xml:space="preserve">(4) </t>
    </r>
    <r>
      <rPr>
        <sz val="12"/>
        <rFont val="Times New Roman"/>
        <family val="1"/>
      </rPr>
      <t xml:space="preserve"> inserire il valore medio pro-capite della retribuzione annua lorda (da 50.000 a 70.000 euro al netto dell'IVC 22-24) compilando il campo della retribuzione di posizione variabile e di risultato e aggiungere gli oneri riflessi a carico amministrazione</t>
    </r>
  </si>
  <si>
    <r>
      <rPr>
        <b/>
        <sz val="12"/>
        <color theme="5"/>
        <rFont val="Times New Roman"/>
        <family val="1"/>
      </rPr>
      <t>(2)</t>
    </r>
    <r>
      <rPr>
        <sz val="12"/>
        <rFont val="Times New Roman"/>
        <family val="1"/>
      </rPr>
      <t xml:space="preserve"> indicare la data di approvazione della graduatoria e la data di pubblicazione del bando (v. nuovo art. 35 co 5 ter del D.lgs. 165/2001)</t>
    </r>
  </si>
  <si>
    <r>
      <rPr>
        <b/>
        <sz val="12"/>
        <color theme="5"/>
        <rFont val="Times New Roman"/>
        <family val="1"/>
      </rPr>
      <t>(3)</t>
    </r>
    <r>
      <rPr>
        <sz val="12"/>
        <rFont val="Times New Roman"/>
        <family val="1"/>
      </rPr>
      <t xml:space="preserve"> indicare il calcolo della % da rispettare</t>
    </r>
  </si>
  <si>
    <r>
      <rPr>
        <b/>
        <sz val="12"/>
        <color theme="5"/>
        <rFont val="Times New Roman"/>
        <family val="1"/>
      </rPr>
      <t xml:space="preserve">(4) </t>
    </r>
    <r>
      <rPr>
        <sz val="12"/>
        <rFont val="Times New Roman"/>
        <family val="1"/>
      </rPr>
      <t>indicare il riferimento normativo</t>
    </r>
  </si>
  <si>
    <r>
      <rPr>
        <b/>
        <sz val="12"/>
        <color theme="5"/>
        <rFont val="Times New Roman"/>
        <family val="1"/>
      </rPr>
      <t>(5)</t>
    </r>
    <r>
      <rPr>
        <sz val="12"/>
        <rFont val="Times New Roman"/>
        <family val="1"/>
      </rPr>
      <t xml:space="preserve"> indicare il numero del corso concorso SNA</t>
    </r>
  </si>
  <si>
    <r>
      <rPr>
        <b/>
        <sz val="10"/>
        <color theme="5"/>
        <rFont val="Times New Roman"/>
        <family val="1"/>
      </rPr>
      <t xml:space="preserve">(1) </t>
    </r>
    <r>
      <rPr>
        <sz val="10"/>
        <rFont val="Times New Roman"/>
        <family val="1"/>
      </rPr>
      <t>o analoghi istituti con oneri a carico dell'amministrazione</t>
    </r>
  </si>
  <si>
    <r>
      <rPr>
        <b/>
        <sz val="10"/>
        <color theme="5"/>
        <rFont val="Times New Roman"/>
        <family val="1"/>
      </rPr>
      <t>(2)</t>
    </r>
    <r>
      <rPr>
        <sz val="10"/>
        <rFont val="Times New Roman"/>
        <family val="1"/>
      </rPr>
      <t xml:space="preserve">  la spesa relativa al personale comandato presso altra amministrazione (out), così come quella del personale in aspettativa e fuori ruolo, pur non essendo sostenuta dall' ente di appartenenza,  deve essere accantonata per il caso di rientro in servizio delle predette unità.</t>
    </r>
  </si>
  <si>
    <r>
      <t>Inquadramento ex art. 18 CCNL</t>
    </r>
    <r>
      <rPr>
        <b/>
        <vertAlign val="superscript"/>
        <sz val="12"/>
        <color rgb="FFFF0000"/>
        <rFont val="Times New Roman"/>
        <family val="1"/>
      </rPr>
      <t xml:space="preserve"> </t>
    </r>
    <r>
      <rPr>
        <b/>
        <sz val="12"/>
        <color indexed="8"/>
        <rFont val="Times New Roman"/>
        <family val="1"/>
      </rPr>
      <t>sullo 0,55% del Monte Salari 2018</t>
    </r>
    <r>
      <rPr>
        <b/>
        <sz val="12"/>
        <color theme="5"/>
        <rFont val="Times New Roman"/>
        <family val="1"/>
      </rPr>
      <t xml:space="preserve"> (8)</t>
    </r>
  </si>
  <si>
    <r>
      <rPr>
        <b/>
        <sz val="12"/>
        <color theme="5"/>
        <rFont val="Times New Roman"/>
        <family val="1"/>
      </rPr>
      <t>(8)</t>
    </r>
    <r>
      <rPr>
        <sz val="12"/>
        <rFont val="Times New Roman"/>
        <family val="1"/>
      </rPr>
      <t xml:space="preserve"> Indicare, a titolo ricognitivo, le unità che si prevede di inquadrare ex art. 18 CCNL 2019-2021 sullo 0,55% del Monte Salari 2018</t>
    </r>
  </si>
  <si>
    <r>
      <t xml:space="preserve">Totale  comandati out </t>
    </r>
    <r>
      <rPr>
        <b/>
        <sz val="12"/>
        <color theme="5"/>
        <rFont val="Times New Roman"/>
        <family val="1"/>
      </rPr>
      <t xml:space="preserve">(1)   </t>
    </r>
  </si>
  <si>
    <r>
      <t>Risorse finanziarie personale cessato  al 31 dicembre 2026</t>
    </r>
    <r>
      <rPr>
        <b/>
        <sz val="12"/>
        <color theme="5"/>
        <rFont val="Times New Roman"/>
        <family val="1"/>
      </rPr>
      <t xml:space="preserve"> (1)</t>
    </r>
  </si>
  <si>
    <r>
      <t xml:space="preserve">Totale unità da assumere sul budget 2024   </t>
    </r>
    <r>
      <rPr>
        <b/>
        <sz val="12"/>
        <color theme="5"/>
        <rFont val="Times New Roman"/>
        <family val="1"/>
      </rPr>
      <t>(3)</t>
    </r>
  </si>
  <si>
    <t>Unità da assumere       2025 con concorso</t>
  </si>
  <si>
    <t>Unità da assumere       2026 con concorso</t>
  </si>
  <si>
    <t>Unità da assumere       2026  con concorso</t>
  </si>
  <si>
    <t>TOTALE ONERE COMANDATI OUT 31/12/2023</t>
  </si>
  <si>
    <t>VALORE FINANZIARIO CESSAZIONI DAL SERVIZIO ANNO 2024</t>
  </si>
  <si>
    <t>VALORE FINANZIARIO ASSUNZIONI SU TURN-OVER NEL 2024</t>
  </si>
  <si>
    <t>VALORE FINANZIARIO ASSUNZIONI EX LEGE NEL 2024</t>
  </si>
  <si>
    <r>
      <rPr>
        <b/>
        <sz val="12"/>
        <color theme="5"/>
        <rFont val="Times New Roman"/>
        <family val="1"/>
      </rPr>
      <t>(3)</t>
    </r>
    <r>
      <rPr>
        <sz val="12"/>
        <color theme="5"/>
        <rFont val="Times New Roman"/>
        <family val="1"/>
      </rPr>
      <t xml:space="preserve"> </t>
    </r>
    <r>
      <rPr>
        <sz val="12"/>
        <rFont val="Times New Roman"/>
        <family val="1"/>
      </rPr>
      <t>se si intendono istituire posizioni di elevate professionalità, occorre considerare il valore medio pro-capite della retribuzione annua lorda (da 50.000 a 70.000 euro, al netto dell'IVC 2022-2024 e degli oneri riflessi), inserire il valore della retribuzione di posizione variabile e risultato e aggiungere gli oneri riflessi a carico amministrazione, avendo cura di assicurare l'invarianza della spesa potenziale massima mediante corrispondenti riduzioni (in valore) di altre posizioni. Si veda https://www.aranagenzia.it/comunicati/12999-ccnl-comparto-funzioni-centrali-9-maggio-2022-orientamenti-applicativi.html</t>
    </r>
  </si>
  <si>
    <r>
      <rPr>
        <b/>
        <sz val="12"/>
        <color theme="5"/>
        <rFont val="Times New Roman"/>
        <family val="1"/>
      </rPr>
      <t>(1)</t>
    </r>
    <r>
      <rPr>
        <sz val="12"/>
        <color theme="5"/>
        <rFont val="Times New Roman"/>
        <family val="1"/>
      </rPr>
      <t xml:space="preserve"> </t>
    </r>
    <r>
      <rPr>
        <sz val="12"/>
        <color indexed="8"/>
        <rFont val="Times New Roman"/>
        <family val="1"/>
      </rPr>
      <t>Questa tabella deve essere compilata per ciascuno degli anni presi in considerazione nel piano triennale (cessazioni dell'anno precedente ). Il Dl 73/2021 ha modificato la L. 56/2019 all’art. 3 comma 3 reinserendo l’asseverazione delle cessazioni da parte dei relativi organi di controllo.  Pertanto con decorrenza dalle cessazione 2021 è richiesta l’asseverazione dell’organo di controllo.</t>
    </r>
  </si>
  <si>
    <r>
      <rPr>
        <b/>
        <sz val="12"/>
        <color theme="5"/>
        <rFont val="Times New Roman"/>
        <family val="1"/>
      </rPr>
      <t>(1)</t>
    </r>
    <r>
      <rPr>
        <sz val="12"/>
        <color theme="5"/>
        <rFont val="Times New Roman"/>
        <family val="1"/>
      </rPr>
      <t xml:space="preserve"> </t>
    </r>
    <r>
      <rPr>
        <sz val="12"/>
        <color indexed="8"/>
        <rFont val="Times New Roman"/>
        <family val="1"/>
      </rPr>
      <t>Questa tabella deve essere compilata per ciascuno degli anni presi in considerazione nel piano triennale (cessazioni dell'anno precedente ). Il Dl 73/2021 ha modificato la L. 56/2019 all’art. 3 comma 3 reinserendo l’asseverazione delle cessazioni da parte dei relativi organi di controllo.  Pertanto con decorrenza dalle cessazioni 2021 è richiesta l’asseverazione dell’organo di controllo.</t>
    </r>
  </si>
  <si>
    <r>
      <rPr>
        <b/>
        <sz val="12"/>
        <color theme="5"/>
        <rFont val="Times New Roman"/>
        <family val="1"/>
      </rPr>
      <t>(2)</t>
    </r>
    <r>
      <rPr>
        <b/>
        <sz val="12"/>
        <color indexed="10"/>
        <rFont val="Times New Roman"/>
        <family val="1"/>
      </rPr>
      <t xml:space="preserve"> </t>
    </r>
    <r>
      <rPr>
        <sz val="12"/>
        <color indexed="8"/>
        <rFont val="Times New Roman"/>
        <family val="1"/>
      </rPr>
      <t>Dal I° novembre 2021 le cessazioni per quiescenza dei dirigenti di prima fascia di ruolo devono essere valorizzate prendendo a riferimento il relativo trattamento economico fondamentale 
e il relativo budget deve essere mantenuto separato (cfr. Circolare FP pubblicata il 7 febbraio 2022)  mentre per le cessazioni intervenute precedentemente a tale data deve essere preso a riferimento il trattamento di un dirigente di seconda fascia.</t>
    </r>
  </si>
  <si>
    <r>
      <rPr>
        <b/>
        <sz val="12"/>
        <color theme="5"/>
        <rFont val="Times New Roman"/>
        <family val="1"/>
      </rPr>
      <t>(1)</t>
    </r>
    <r>
      <rPr>
        <b/>
        <sz val="12"/>
        <rFont val="Times New Roman"/>
        <family val="1"/>
      </rPr>
      <t xml:space="preserve"> </t>
    </r>
    <r>
      <rPr>
        <sz val="12"/>
        <rFont val="Times New Roman"/>
        <family val="1"/>
      </rPr>
      <t>indicare gli estremi di pubblicazione</t>
    </r>
    <r>
      <rPr>
        <sz val="12"/>
        <color theme="5"/>
        <rFont val="Times New Roman"/>
        <family val="1"/>
      </rPr>
      <t xml:space="preserve"> </t>
    </r>
    <r>
      <rPr>
        <sz val="12"/>
        <rFont val="Times New Roman"/>
        <family val="1"/>
      </rPr>
      <t>(INPA-  G.U)</t>
    </r>
  </si>
  <si>
    <r>
      <rPr>
        <b/>
        <sz val="12"/>
        <color theme="5"/>
        <rFont val="Times New Roman"/>
        <family val="1"/>
      </rPr>
      <t>(7)</t>
    </r>
    <r>
      <rPr>
        <sz val="12"/>
        <rFont val="Times New Roman"/>
        <family val="1"/>
      </rPr>
      <t xml:space="preserve"> Indicare, nella riga in corrispondenza con il differenziale retributivo, solo le unità che gravano sul turnover ma che rientrano nella procedura transitoria (art. 18 CCNL 2019-2021). NB. le PV sono subordinate all'individuazione delle famiglie professionali</t>
    </r>
  </si>
  <si>
    <r>
      <rPr>
        <b/>
        <sz val="12"/>
        <rFont val="Times New Roman"/>
        <family val="1"/>
      </rPr>
      <t>Inquadramento ex art. 18 CCNL sul turnover</t>
    </r>
    <r>
      <rPr>
        <b/>
        <sz val="12"/>
        <color theme="5"/>
        <rFont val="Times New Roman"/>
        <family val="1"/>
      </rPr>
      <t xml:space="preserve"> (7)</t>
    </r>
  </si>
  <si>
    <t>IVC 2022-2024 per 13 mensilità con ulteriore incremento DDL Bilancio 2024</t>
  </si>
  <si>
    <t>IVC 2022-2024 per 12 mensilità  con ulteriore incremento DDL Bilancio 2024</t>
  </si>
  <si>
    <r>
      <rPr>
        <b/>
        <sz val="12"/>
        <color theme="5"/>
        <rFont val="Times New Roman"/>
        <family val="1"/>
      </rPr>
      <t xml:space="preserve">(6) </t>
    </r>
    <r>
      <rPr>
        <sz val="12"/>
        <rFont val="Times New Roman"/>
        <family val="1"/>
      </rPr>
      <t>Indicare, nella riga in corrispondenza con il differenziale retributivo, le unità che gravano sul turnover. NB. le PV sono subordinate all'individuazione delle famiglie professionali</t>
    </r>
  </si>
  <si>
    <r>
      <rPr>
        <b/>
        <sz val="12"/>
        <color theme="5"/>
        <rFont val="Calibri"/>
        <family val="2"/>
      </rPr>
      <t xml:space="preserve">(1) </t>
    </r>
    <r>
      <rPr>
        <sz val="12"/>
        <color indexed="8"/>
        <rFont val="Calibri"/>
        <family val="2"/>
        <charset val="1"/>
      </rPr>
      <t>o analogo istituto non retribuito dall'amministrazio edi appartenenza, come aspettativa, personale fuori ruolo etc.</t>
    </r>
  </si>
  <si>
    <t>DIRIGENTI PENITENZIARI</t>
  </si>
  <si>
    <t xml:space="preserve">Tredicesima       </t>
  </si>
  <si>
    <t xml:space="preserve">                                                                 Oneri a carico dello Stato  (27,83% su Stipendio a.l. e 24,20% su IIS) </t>
  </si>
  <si>
    <t xml:space="preserve">                                                               IRAP      (8,50%)</t>
  </si>
  <si>
    <t xml:space="preserve">                                               Opera Previdenza  (5,68% su Stipendio a.l. e 3,41% su IIS)</t>
  </si>
  <si>
    <t xml:space="preserve">Unità in dotazione organica     </t>
  </si>
  <si>
    <t>VALORE FINANZIARIO DOTAZIONE ORGANICA            N=L*M</t>
  </si>
  <si>
    <t>DIRIGENTE GENERALE</t>
  </si>
  <si>
    <t>PRIMO DIRIGENTE</t>
  </si>
  <si>
    <t xml:space="preserve">Indennità integrativa speciale </t>
  </si>
  <si>
    <t>TOTALE Dir. Pen.+Dir. II fascia+Aree</t>
  </si>
  <si>
    <t>Dirigenti Penitenziari</t>
  </si>
  <si>
    <t xml:space="preserve">Tabellare al 1/1/2023 (DPCM 08/01/2024)  </t>
  </si>
  <si>
    <r>
      <rPr>
        <b/>
        <sz val="12"/>
        <color theme="5"/>
        <rFont val="Times New Roman"/>
        <family val="1"/>
      </rPr>
      <t>(3)</t>
    </r>
    <r>
      <rPr>
        <sz val="12"/>
        <rFont val="Times New Roman"/>
        <family val="1"/>
      </rPr>
      <t xml:space="preserve"> Indicare le unità sul budget 2024 coerenti con la programmazione indicata in tabella "4.1 Bandire e assumere 2024".</t>
    </r>
  </si>
  <si>
    <r>
      <rPr>
        <b/>
        <sz val="12"/>
        <color theme="5"/>
        <rFont val="Times New Roman"/>
        <family val="1"/>
      </rPr>
      <t>(6)</t>
    </r>
    <r>
      <rPr>
        <sz val="12"/>
        <rFont val="Times New Roman"/>
        <family val="1"/>
      </rPr>
      <t xml:space="preserve"> Calcolare il differenziale tra la retribuzione pro capite lordo stato di un EP e di un Funzionario</t>
    </r>
  </si>
  <si>
    <r>
      <t>EP (PV)</t>
    </r>
    <r>
      <rPr>
        <b/>
        <sz val="12"/>
        <color theme="5"/>
        <rFont val="Times New Roman"/>
        <family val="1"/>
      </rPr>
      <t xml:space="preserve"> (6)</t>
    </r>
  </si>
  <si>
    <t>IMPORTO TOTALE 0,55% DAP</t>
  </si>
  <si>
    <t>STIPENDIO ANNUO LORDO AREA III</t>
  </si>
  <si>
    <t>NUMERO UNITA' DA INQUADRARE</t>
  </si>
  <si>
    <t>Totale  unità da assumere su budget già autorizzato da      d.P.C.M. 22/07/2022; 11/05/2003;  10/11/2023</t>
  </si>
  <si>
    <r>
      <t xml:space="preserve">Totale  unità da assumere ex  lege 197/2022 e 112/2023 </t>
    </r>
    <r>
      <rPr>
        <b/>
        <sz val="12"/>
        <color theme="5"/>
        <rFont val="Times New Roman"/>
        <family val="1"/>
      </rPr>
      <t xml:space="preserve"> </t>
    </r>
  </si>
  <si>
    <r>
      <t xml:space="preserve">Risorse finanziarie personale cessato  al 31 dicembre 2024 </t>
    </r>
    <r>
      <rPr>
        <b/>
        <sz val="12"/>
        <color theme="5"/>
        <rFont val="Times New Roman"/>
        <family val="1"/>
      </rPr>
      <t>(1)</t>
    </r>
  </si>
  <si>
    <r>
      <t xml:space="preserve">Risorse finanziarie personale cessato  al 31 dicembre 2025 </t>
    </r>
    <r>
      <rPr>
        <b/>
        <sz val="12"/>
        <color theme="5"/>
        <rFont val="Times New Roman"/>
        <family val="1"/>
      </rPr>
      <t xml:space="preserve"> (1)</t>
    </r>
  </si>
  <si>
    <r>
      <t>Risorse finanziarie personale cessato  al 31 dicembre 2027</t>
    </r>
    <r>
      <rPr>
        <b/>
        <sz val="12"/>
        <color theme="5"/>
        <rFont val="Times New Roman"/>
        <family val="1"/>
      </rPr>
      <t xml:space="preserve"> (1)</t>
    </r>
  </si>
  <si>
    <t>Programma bandire/assumere 2025</t>
  </si>
  <si>
    <t>Unità da assumere annualità 2025</t>
  </si>
  <si>
    <t>Valore finanziario Unità da assumere annualità 2025</t>
  </si>
  <si>
    <r>
      <t xml:space="preserve">Assunzioni programmate anno 2025   </t>
    </r>
    <r>
      <rPr>
        <b/>
        <sz val="12"/>
        <color theme="5"/>
        <rFont val="Times New Roman"/>
        <family val="1"/>
      </rPr>
      <t>(1)</t>
    </r>
  </si>
  <si>
    <r>
      <t xml:space="preserve">Assunzioni programmate anno 2026    </t>
    </r>
    <r>
      <rPr>
        <vertAlign val="superscript"/>
        <sz val="12"/>
        <color rgb="FFFF0000"/>
        <rFont val="Times New Roman"/>
        <family val="1"/>
      </rPr>
      <t xml:space="preserve"> </t>
    </r>
    <r>
      <rPr>
        <b/>
        <sz val="12"/>
        <color theme="5"/>
        <rFont val="Times New Roman"/>
        <family val="1"/>
      </rPr>
      <t>(1)</t>
    </r>
  </si>
  <si>
    <r>
      <t xml:space="preserve">Totale unità da assumere sul budget 2026 </t>
    </r>
    <r>
      <rPr>
        <b/>
        <sz val="12"/>
        <color theme="5"/>
        <rFont val="Times New Roman"/>
        <family val="1"/>
      </rPr>
      <t>(3)</t>
    </r>
  </si>
  <si>
    <r>
      <t xml:space="preserve">Totale unità da assumere sul budget 2025 </t>
    </r>
    <r>
      <rPr>
        <b/>
        <sz val="12"/>
        <color theme="5"/>
        <rFont val="Times New Roman"/>
        <family val="1"/>
      </rPr>
      <t xml:space="preserve"> (3)</t>
    </r>
  </si>
  <si>
    <r>
      <t>Assunzioni programmate anno 2027</t>
    </r>
    <r>
      <rPr>
        <b/>
        <sz val="12"/>
        <color theme="5"/>
        <rFont val="Times New Roman"/>
        <family val="1"/>
      </rPr>
      <t xml:space="preserve"> </t>
    </r>
    <r>
      <rPr>
        <b/>
        <vertAlign val="superscript"/>
        <sz val="12"/>
        <color theme="5"/>
        <rFont val="Times New Roman"/>
        <family val="1"/>
      </rPr>
      <t xml:space="preserve"> </t>
    </r>
    <r>
      <rPr>
        <b/>
        <sz val="12"/>
        <color theme="5"/>
        <rFont val="Times New Roman"/>
        <family val="1"/>
      </rPr>
      <t>(1)</t>
    </r>
  </si>
  <si>
    <r>
      <t xml:space="preserve">Totale unità da assumere sul budget 2027 </t>
    </r>
    <r>
      <rPr>
        <b/>
        <sz val="12"/>
        <color theme="5"/>
        <rFont val="Times New Roman"/>
        <family val="1"/>
      </rPr>
      <t xml:space="preserve">  (3)</t>
    </r>
  </si>
  <si>
    <r>
      <t>Budget  anno 20267</t>
    </r>
    <r>
      <rPr>
        <b/>
        <sz val="12"/>
        <color theme="5"/>
        <rFont val="Times New Roman"/>
        <family val="1"/>
      </rPr>
      <t>(2)</t>
    </r>
  </si>
  <si>
    <t>TOTALE ONERI SU BUDGET 2027</t>
  </si>
  <si>
    <r>
      <t xml:space="preserve">Budget  anno 2026 </t>
    </r>
    <r>
      <rPr>
        <b/>
        <sz val="12"/>
        <color theme="5"/>
        <rFont val="Times New Roman"/>
        <family val="1"/>
      </rPr>
      <t>(2)</t>
    </r>
  </si>
  <si>
    <r>
      <t>Budget  anno 2025</t>
    </r>
    <r>
      <rPr>
        <b/>
        <sz val="12"/>
        <color theme="5"/>
        <rFont val="Times New Roman"/>
        <family val="1"/>
      </rPr>
      <t xml:space="preserve"> (2)</t>
    </r>
  </si>
  <si>
    <r>
      <t xml:space="preserve">Spesa comandati al 31/12/2024  </t>
    </r>
    <r>
      <rPr>
        <b/>
        <sz val="12"/>
        <color theme="5"/>
        <rFont val="Times New Roman"/>
        <family val="1"/>
      </rPr>
      <t>(1)</t>
    </r>
  </si>
  <si>
    <t xml:space="preserve">Valore finanziario dotazione organica al 31.12.2024  provvedimento n…...  del …….. </t>
  </si>
  <si>
    <t>Spesa presenti in servizio + comandati in al 31 dicembre 2024</t>
  </si>
  <si>
    <t>VALORE FINANZIARIO DOTAZIONE ORGANICA AL 31.12.2024</t>
  </si>
  <si>
    <r>
      <t xml:space="preserve">VALORE FINANZIARIO PRESENTI IN SERVIZIO E COMANDATI IN AL 31.12.2024  </t>
    </r>
    <r>
      <rPr>
        <b/>
        <sz val="10"/>
        <color theme="5"/>
        <rFont val="Times New Roman"/>
        <family val="1"/>
      </rPr>
      <t xml:space="preserve">(1) </t>
    </r>
  </si>
  <si>
    <r>
      <t xml:space="preserve">VALORE FINANZIARIO COMANDATI OUT AL  31.12.2024 </t>
    </r>
    <r>
      <rPr>
        <b/>
        <sz val="10"/>
        <color theme="5"/>
        <rFont val="Times New Roman"/>
        <family val="1"/>
      </rPr>
      <t>(2)</t>
    </r>
  </si>
  <si>
    <r>
      <t xml:space="preserve">Totale  unità da assumere su budget già autorizzato da      d.P.C.M. 11/05/2003;  10/11/2023  ; dpcm in corso                    </t>
    </r>
    <r>
      <rPr>
        <b/>
        <i/>
        <sz val="12"/>
        <color theme="5"/>
        <rFont val="Times New Roman"/>
        <family val="1"/>
      </rPr>
      <t xml:space="preserve">    (4)       </t>
    </r>
  </si>
  <si>
    <r>
      <t>Totale  unità da assumere ex  lege 145/2018; 160/2019; 178/2020; 197/2022; 112/2023 (art. 4, comma 14 DL 75/2023); art. 2 DL 4 luglio 2024, n. 92</t>
    </r>
    <r>
      <rPr>
        <b/>
        <sz val="12"/>
        <color theme="5"/>
        <rFont val="Times New Roman"/>
        <family val="1"/>
      </rPr>
      <t>(5)</t>
    </r>
  </si>
  <si>
    <t>AMMINISTRAZIONE DAP</t>
  </si>
  <si>
    <t xml:space="preserve">  </t>
  </si>
  <si>
    <t>VALORE FINANZIARIO ASSUNZIONI 2025 SU BUDGET  GIA' AUTORIZZATO DA D.P.C.M.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</si>
</sst>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 _€_-;\-* #,##0.00\ _€_-;_-* &quot;-&quot;??\ _€_-;_-@_-"/>
    <numFmt numFmtId="165" formatCode="_-* #,##0.00\ _€_-;\-* #,##0.00\ _€_-;_-* \-??\ _€_-;_-@_-"/>
    <numFmt numFmtId="166" formatCode="_-* #,##0.00_-;\-* #,##0.00_-;_-* \-??_-;_-@_-"/>
    <numFmt numFmtId="167" formatCode="#,##0.00_ ;\-#,##0.00\ "/>
    <numFmt numFmtId="168" formatCode="0.0"/>
    <numFmt numFmtId="169" formatCode="_-* #,##0.000000_-;\-* #,##0.000000_-;_-* \-??_-;_-@_-"/>
    <numFmt numFmtId="170" formatCode="#,##0_ ;\-#,##0\ "/>
  </numFmts>
  <fonts count="39" x14ac:knownFonts="1">
    <font>
      <sz val="11"/>
      <color theme="1"/>
      <name val="Calibri"/>
      <family val="2"/>
      <scheme val="minor"/>
    </font>
    <font>
      <sz val="10"/>
      <name val="Arial"/>
      <family val="2"/>
    </font>
    <font>
      <b/>
      <sz val="12"/>
      <name val="Times New Roman"/>
      <family val="1"/>
    </font>
    <font>
      <sz val="12"/>
      <name val="Times New Roman"/>
      <family val="1"/>
    </font>
    <font>
      <sz val="11"/>
      <color indexed="8"/>
      <name val="Calibri"/>
      <family val="2"/>
      <charset val="1"/>
    </font>
    <font>
      <sz val="12"/>
      <color indexed="8"/>
      <name val="Times New Roman"/>
      <family val="1"/>
    </font>
    <font>
      <b/>
      <i/>
      <sz val="12"/>
      <color indexed="8"/>
      <name val="Times New Roman"/>
      <family val="1"/>
    </font>
    <font>
      <b/>
      <sz val="12"/>
      <color indexed="8"/>
      <name val="Times New Roman"/>
      <family val="1"/>
    </font>
    <font>
      <i/>
      <sz val="12"/>
      <color indexed="8"/>
      <name val="Times New Roman"/>
      <family val="1"/>
    </font>
    <font>
      <b/>
      <sz val="10"/>
      <name val="Times New Roman"/>
      <family val="1"/>
    </font>
    <font>
      <b/>
      <sz val="12"/>
      <color rgb="FFFF0000"/>
      <name val="Times New Roman"/>
      <family val="1"/>
    </font>
    <font>
      <i/>
      <sz val="12"/>
      <name val="Times New Roman"/>
      <family val="1"/>
    </font>
    <font>
      <b/>
      <sz val="12"/>
      <name val="Arial"/>
      <family val="2"/>
    </font>
    <font>
      <sz val="12"/>
      <color indexed="8"/>
      <name val="Calibri"/>
      <family val="2"/>
      <charset val="1"/>
    </font>
    <font>
      <sz val="10"/>
      <name val="Times New Roman"/>
      <family val="1"/>
    </font>
    <font>
      <sz val="18"/>
      <name val="Times New Roman"/>
      <family val="1"/>
    </font>
    <font>
      <b/>
      <sz val="12"/>
      <color indexed="8"/>
      <name val="Calibri"/>
      <family val="2"/>
      <charset val="1"/>
    </font>
    <font>
      <b/>
      <sz val="14"/>
      <color rgb="FF000000"/>
      <name val="Times New Roman"/>
      <family val="1"/>
    </font>
    <font>
      <sz val="12"/>
      <color rgb="FF000000"/>
      <name val="Times New Roman"/>
      <family val="1"/>
    </font>
    <font>
      <b/>
      <sz val="13"/>
      <color indexed="8"/>
      <name val="Times New Roman"/>
      <family val="1"/>
    </font>
    <font>
      <b/>
      <sz val="12"/>
      <color indexed="10"/>
      <name val="Times New Roman"/>
      <family val="1"/>
    </font>
    <font>
      <vertAlign val="superscript"/>
      <sz val="12"/>
      <color rgb="FFFF0000"/>
      <name val="Times New Roman"/>
      <family val="1"/>
    </font>
    <font>
      <b/>
      <sz val="14"/>
      <color indexed="8"/>
      <name val="Times New Roman"/>
      <family val="1"/>
    </font>
    <font>
      <b/>
      <sz val="16"/>
      <color indexed="8"/>
      <name val="Times New Roman"/>
      <family val="1"/>
    </font>
    <font>
      <strike/>
      <sz val="12"/>
      <color indexed="8"/>
      <name val="Times New Roman"/>
      <family val="1"/>
    </font>
    <font>
      <b/>
      <strike/>
      <sz val="12"/>
      <color indexed="8"/>
      <name val="Times New Roman"/>
      <family val="1"/>
    </font>
    <font>
      <b/>
      <sz val="12"/>
      <color theme="5"/>
      <name val="Times New Roman"/>
      <family val="1"/>
    </font>
    <font>
      <sz val="12"/>
      <color theme="5"/>
      <name val="Times New Roman"/>
      <family val="1"/>
    </font>
    <font>
      <b/>
      <vertAlign val="superscript"/>
      <sz val="12"/>
      <color theme="5"/>
      <name val="Times New Roman"/>
      <family val="1"/>
    </font>
    <font>
      <i/>
      <sz val="12"/>
      <color theme="5"/>
      <name val="Times New Roman"/>
      <family val="1"/>
    </font>
    <font>
      <b/>
      <sz val="10"/>
      <color theme="5"/>
      <name val="Times New Roman"/>
      <family val="1"/>
    </font>
    <font>
      <b/>
      <i/>
      <sz val="12"/>
      <color indexed="8"/>
      <name val="Calibri"/>
      <family val="2"/>
    </font>
    <font>
      <b/>
      <vertAlign val="superscript"/>
      <sz val="12"/>
      <color rgb="FFFF0000"/>
      <name val="Times New Roman"/>
      <family val="1"/>
    </font>
    <font>
      <b/>
      <sz val="12"/>
      <color theme="5"/>
      <name val="Calibri"/>
      <family val="2"/>
    </font>
    <font>
      <sz val="12"/>
      <color indexed="8"/>
      <name val="Calibri"/>
      <family val="2"/>
    </font>
    <font>
      <sz val="11"/>
      <color indexed="8"/>
      <name val="Times New Roman"/>
      <family val="1"/>
    </font>
    <font>
      <b/>
      <sz val="12"/>
      <color rgb="FF000000"/>
      <name val="Times New Roman"/>
      <family val="1"/>
    </font>
    <font>
      <sz val="12"/>
      <name val="Arial"/>
      <family val="2"/>
    </font>
    <font>
      <b/>
      <i/>
      <sz val="12"/>
      <color theme="5"/>
      <name val="Times New Roman"/>
      <family val="1"/>
    </font>
  </fonts>
  <fills count="13">
    <fill>
      <patternFill patternType="none"/>
    </fill>
    <fill>
      <patternFill patternType="gray125"/>
    </fill>
    <fill>
      <patternFill patternType="solid">
        <fgColor indexed="9"/>
        <bgColor indexed="26"/>
      </patternFill>
    </fill>
    <fill>
      <patternFill patternType="solid">
        <fgColor rgb="FFFFC000"/>
        <bgColor indexed="64"/>
      </patternFill>
    </fill>
    <fill>
      <patternFill patternType="solid">
        <fgColor rgb="FF92D050"/>
        <bgColor indexed="64"/>
      </patternFill>
    </fill>
    <fill>
      <patternFill patternType="solid">
        <fgColor indexed="56"/>
        <bgColor indexed="62"/>
      </patternFill>
    </fill>
    <fill>
      <patternFill patternType="solid">
        <fgColor theme="2" tint="-9.9978637043366805E-2"/>
        <bgColor indexed="23"/>
      </patternFill>
    </fill>
    <fill>
      <patternFill patternType="solid">
        <fgColor theme="9"/>
        <bgColor indexed="64"/>
      </patternFill>
    </fill>
    <fill>
      <patternFill patternType="solid">
        <fgColor theme="1" tint="0.499984740745262"/>
        <bgColor indexed="64"/>
      </patternFill>
    </fill>
    <fill>
      <patternFill patternType="solid">
        <fgColor theme="1" tint="0.499984740745262"/>
        <bgColor indexed="23"/>
      </patternFill>
    </fill>
    <fill>
      <patternFill patternType="solid">
        <fgColor theme="0"/>
        <bgColor indexed="64"/>
      </patternFill>
    </fill>
    <fill>
      <patternFill patternType="solid">
        <fgColor theme="7"/>
        <bgColor indexed="64"/>
      </patternFill>
    </fill>
    <fill>
      <patternFill patternType="solid">
        <fgColor theme="0" tint="-0.499984740745262"/>
        <bgColor indexed="23"/>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8"/>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8"/>
      </left>
      <right/>
      <top/>
      <bottom style="thin">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8"/>
      </left>
      <right style="thin">
        <color indexed="64"/>
      </right>
      <top/>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medium">
        <color indexed="64"/>
      </top>
      <bottom style="medium">
        <color indexed="64"/>
      </bottom>
      <diagonal/>
    </border>
  </borders>
  <cellStyleXfs count="8">
    <xf numFmtId="0" fontId="0" fillId="0" borderId="0"/>
    <xf numFmtId="0" fontId="1" fillId="0" borderId="0"/>
    <xf numFmtId="0" fontId="4" fillId="0" borderId="0"/>
    <xf numFmtId="166" fontId="1" fillId="0" borderId="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166" fontId="1" fillId="0" borderId="0" applyFill="0" applyBorder="0" applyAlignment="0" applyProtection="0"/>
  </cellStyleXfs>
  <cellXfs count="426">
    <xf numFmtId="0" fontId="0" fillId="0" borderId="0" xfId="0"/>
    <xf numFmtId="0" fontId="3" fillId="0" borderId="2" xfId="1" applyFont="1" applyBorder="1" applyAlignment="1">
      <alignment wrapText="1"/>
    </xf>
    <xf numFmtId="0" fontId="5" fillId="0" borderId="2" xfId="2" applyFont="1" applyBorder="1" applyAlignment="1">
      <alignment horizontal="center"/>
    </xf>
    <xf numFmtId="0" fontId="5" fillId="0" borderId="3" xfId="2" applyFont="1" applyBorder="1"/>
    <xf numFmtId="0" fontId="5" fillId="0" borderId="0" xfId="2" applyFont="1"/>
    <xf numFmtId="0" fontId="7" fillId="0" borderId="0" xfId="2" applyFont="1" applyAlignment="1">
      <alignment horizontal="right"/>
    </xf>
    <xf numFmtId="0" fontId="3" fillId="0" borderId="0" xfId="1" applyFont="1" applyAlignment="1">
      <alignment wrapText="1"/>
    </xf>
    <xf numFmtId="0" fontId="5" fillId="0" borderId="0" xfId="2" applyFont="1" applyAlignment="1">
      <alignment horizontal="center"/>
    </xf>
    <xf numFmtId="0" fontId="5" fillId="0" borderId="5" xfId="2" applyFont="1" applyBorder="1"/>
    <xf numFmtId="165" fontId="5" fillId="0" borderId="0" xfId="2" applyNumberFormat="1" applyFont="1"/>
    <xf numFmtId="0" fontId="8" fillId="0" borderId="4" xfId="2" applyFont="1" applyBorder="1"/>
    <xf numFmtId="0" fontId="8" fillId="0" borderId="0" xfId="2" applyFont="1"/>
    <xf numFmtId="0" fontId="8" fillId="0" borderId="5" xfId="2" applyFont="1" applyBorder="1"/>
    <xf numFmtId="0" fontId="2" fillId="0" borderId="7" xfId="1" applyFont="1" applyBorder="1" applyAlignment="1">
      <alignment horizontal="left" vertical="center" wrapText="1"/>
    </xf>
    <xf numFmtId="0" fontId="5" fillId="0" borderId="7" xfId="2" applyFont="1" applyBorder="1" applyAlignment="1">
      <alignment horizontal="center"/>
    </xf>
    <xf numFmtId="0" fontId="5" fillId="0" borderId="8" xfId="2" applyFont="1" applyBorder="1"/>
    <xf numFmtId="0" fontId="8" fillId="0" borderId="6" xfId="2" applyFont="1" applyBorder="1"/>
    <xf numFmtId="0" fontId="8" fillId="0" borderId="7" xfId="2" applyFont="1" applyBorder="1"/>
    <xf numFmtId="0" fontId="8" fillId="0" borderId="8" xfId="2" applyFont="1" applyBorder="1"/>
    <xf numFmtId="0" fontId="5" fillId="2" borderId="0" xfId="2" applyFont="1" applyFill="1" applyAlignment="1">
      <alignment horizontal="left"/>
    </xf>
    <xf numFmtId="0" fontId="5" fillId="2" borderId="0" xfId="2" applyFont="1" applyFill="1" applyAlignment="1">
      <alignment horizontal="center"/>
    </xf>
    <xf numFmtId="0" fontId="5" fillId="2" borderId="0" xfId="2" applyFont="1" applyFill="1"/>
    <xf numFmtId="0" fontId="5" fillId="0" borderId="10" xfId="2" applyFont="1" applyBorder="1" applyAlignment="1">
      <alignment horizontal="center" vertical="center" wrapText="1"/>
    </xf>
    <xf numFmtId="0" fontId="5" fillId="0" borderId="10" xfId="2" applyFont="1" applyBorder="1" applyAlignment="1">
      <alignment vertical="center" wrapText="1"/>
    </xf>
    <xf numFmtId="0" fontId="5" fillId="0" borderId="0" xfId="2" applyFont="1" applyAlignment="1">
      <alignment horizontal="right"/>
    </xf>
    <xf numFmtId="166" fontId="5" fillId="0" borderId="0" xfId="2" applyNumberFormat="1" applyFont="1"/>
    <xf numFmtId="0" fontId="7" fillId="5" borderId="10" xfId="2" applyFont="1" applyFill="1" applyBorder="1" applyAlignment="1">
      <alignment horizontal="center" vertical="center" textRotation="90" wrapText="1"/>
    </xf>
    <xf numFmtId="0" fontId="5" fillId="5" borderId="10" xfId="2" applyFont="1" applyFill="1" applyBorder="1" applyAlignment="1">
      <alignment horizontal="center" vertical="center" textRotation="90"/>
    </xf>
    <xf numFmtId="0" fontId="5" fillId="0" borderId="10" xfId="2" applyFont="1" applyBorder="1" applyAlignment="1">
      <alignment horizontal="center" vertical="center" textRotation="90"/>
    </xf>
    <xf numFmtId="0" fontId="5" fillId="0" borderId="10" xfId="2" applyFont="1" applyBorder="1" applyAlignment="1">
      <alignment horizontal="center"/>
    </xf>
    <xf numFmtId="0" fontId="5" fillId="6" borderId="10" xfId="2" applyFont="1" applyFill="1" applyBorder="1" applyAlignment="1">
      <alignment horizontal="center"/>
    </xf>
    <xf numFmtId="0" fontId="7" fillId="0" borderId="0" xfId="2" applyFont="1"/>
    <xf numFmtId="0" fontId="7" fillId="6" borderId="10" xfId="2" applyFont="1" applyFill="1" applyBorder="1" applyAlignment="1">
      <alignment horizontal="center" vertical="center" textRotation="90"/>
    </xf>
    <xf numFmtId="0" fontId="3" fillId="0" borderId="0" xfId="2" applyFont="1"/>
    <xf numFmtId="166" fontId="7" fillId="0" borderId="0" xfId="2" applyNumberFormat="1" applyFont="1"/>
    <xf numFmtId="0" fontId="7" fillId="0" borderId="0" xfId="2" applyFont="1" applyAlignment="1">
      <alignment vertical="center"/>
    </xf>
    <xf numFmtId="0" fontId="10" fillId="0" borderId="0" xfId="2" applyFont="1"/>
    <xf numFmtId="0" fontId="3" fillId="0" borderId="0" xfId="1" applyFont="1"/>
    <xf numFmtId="0" fontId="5" fillId="0" borderId="0" xfId="2" applyFont="1" applyAlignment="1">
      <alignment horizontal="left"/>
    </xf>
    <xf numFmtId="0" fontId="13" fillId="0" borderId="0" xfId="2" applyFont="1"/>
    <xf numFmtId="0" fontId="14" fillId="0" borderId="0" xfId="1" applyFont="1"/>
    <xf numFmtId="0" fontId="9" fillId="0" borderId="2" xfId="1" applyFont="1" applyBorder="1" applyAlignment="1">
      <alignment horizontal="left" vertical="center" wrapText="1"/>
    </xf>
    <xf numFmtId="0" fontId="9" fillId="0" borderId="0" xfId="1" applyFont="1" applyAlignment="1">
      <alignment horizontal="left" vertical="center" wrapText="1"/>
    </xf>
    <xf numFmtId="0" fontId="15" fillId="0" borderId="22" xfId="1" applyFont="1" applyBorder="1" applyAlignment="1">
      <alignment horizontal="center"/>
    </xf>
    <xf numFmtId="4" fontId="14" fillId="0" borderId="0" xfId="1" applyNumberFormat="1" applyFont="1"/>
    <xf numFmtId="168" fontId="14" fillId="0" borderId="0" xfId="1" applyNumberFormat="1" applyFont="1"/>
    <xf numFmtId="164" fontId="14" fillId="0" borderId="0" xfId="1" applyNumberFormat="1" applyFont="1"/>
    <xf numFmtId="0" fontId="15" fillId="0" borderId="20" xfId="1" applyFont="1" applyBorder="1" applyAlignment="1">
      <alignment horizontal="center"/>
    </xf>
    <xf numFmtId="0" fontId="9" fillId="0" borderId="0" xfId="1" applyFont="1" applyAlignment="1">
      <alignment horizontal="center" wrapText="1"/>
    </xf>
    <xf numFmtId="0" fontId="15" fillId="0" borderId="0" xfId="1" applyFont="1" applyAlignment="1">
      <alignment horizontal="center"/>
    </xf>
    <xf numFmtId="0" fontId="14" fillId="0" borderId="0" xfId="1" applyFont="1" applyAlignment="1">
      <alignment horizontal="center" wrapText="1"/>
    </xf>
    <xf numFmtId="0" fontId="12" fillId="0" borderId="0" xfId="1" applyFont="1" applyAlignment="1">
      <alignment horizontal="left" vertical="center" wrapText="1"/>
    </xf>
    <xf numFmtId="0" fontId="13" fillId="0" borderId="0" xfId="2" applyFont="1" applyAlignment="1">
      <alignment horizontal="center" vertical="center"/>
    </xf>
    <xf numFmtId="0" fontId="17" fillId="0" borderId="26" xfId="2" applyFont="1" applyBorder="1" applyAlignment="1">
      <alignment horizontal="centerContinuous" vertical="center"/>
    </xf>
    <xf numFmtId="0" fontId="12" fillId="0" borderId="0" xfId="1" applyFont="1" applyAlignment="1">
      <alignment horizontal="left" vertical="center"/>
    </xf>
    <xf numFmtId="0" fontId="13" fillId="0" borderId="0" xfId="2" applyFont="1" applyAlignment="1">
      <alignment vertical="center"/>
    </xf>
    <xf numFmtId="165" fontId="13" fillId="0" borderId="0" xfId="2" applyNumberFormat="1" applyFont="1" applyAlignment="1">
      <alignment vertical="center"/>
    </xf>
    <xf numFmtId="0" fontId="16" fillId="0" borderId="0" xfId="2" applyFont="1" applyAlignment="1">
      <alignment vertical="center"/>
    </xf>
    <xf numFmtId="0" fontId="7" fillId="0" borderId="10" xfId="2" applyFont="1" applyBorder="1" applyAlignment="1">
      <alignment horizontal="center" vertical="center" wrapText="1"/>
    </xf>
    <xf numFmtId="166" fontId="5" fillId="6" borderId="10" xfId="3" applyFont="1" applyFill="1" applyBorder="1" applyAlignment="1" applyProtection="1"/>
    <xf numFmtId="166" fontId="5" fillId="6" borderId="10" xfId="2" applyNumberFormat="1" applyFont="1" applyFill="1" applyBorder="1" applyAlignment="1">
      <alignment horizontal="center"/>
    </xf>
    <xf numFmtId="166" fontId="5" fillId="6" borderId="10" xfId="2" applyNumberFormat="1" applyFont="1" applyFill="1" applyBorder="1"/>
    <xf numFmtId="166" fontId="5" fillId="0" borderId="0" xfId="3" applyFont="1" applyFill="1" applyBorder="1" applyAlignment="1" applyProtection="1"/>
    <xf numFmtId="166" fontId="5" fillId="0" borderId="0" xfId="2" applyNumberFormat="1" applyFont="1" applyAlignment="1">
      <alignment horizontal="center"/>
    </xf>
    <xf numFmtId="166" fontId="6" fillId="0" borderId="0" xfId="2" applyNumberFormat="1" applyFont="1" applyAlignment="1">
      <alignment horizontal="right"/>
    </xf>
    <xf numFmtId="166" fontId="5" fillId="0" borderId="10" xfId="3" applyFont="1" applyFill="1" applyBorder="1" applyAlignment="1" applyProtection="1">
      <alignment horizontal="right"/>
    </xf>
    <xf numFmtId="166" fontId="5" fillId="0" borderId="10" xfId="3" applyFont="1" applyFill="1" applyBorder="1" applyAlignment="1" applyProtection="1">
      <alignment horizontal="right" vertical="center" wrapText="1"/>
    </xf>
    <xf numFmtId="1" fontId="5" fillId="0" borderId="10" xfId="2" applyNumberFormat="1" applyFont="1" applyBorder="1" applyAlignment="1">
      <alignment horizontal="right"/>
    </xf>
    <xf numFmtId="0" fontId="5" fillId="5" borderId="10" xfId="2" applyFont="1" applyFill="1" applyBorder="1" applyAlignment="1">
      <alignment horizontal="right" vertical="center" wrapText="1"/>
    </xf>
    <xf numFmtId="166" fontId="9" fillId="0" borderId="10" xfId="3" applyFont="1" applyBorder="1" applyAlignment="1">
      <alignment horizontal="center" vertical="center"/>
    </xf>
    <xf numFmtId="167" fontId="3" fillId="0" borderId="10" xfId="3" applyNumberFormat="1" applyFont="1" applyBorder="1" applyAlignment="1">
      <alignment horizontal="right" vertical="center"/>
    </xf>
    <xf numFmtId="166" fontId="5" fillId="0" borderId="10" xfId="2" applyNumberFormat="1" applyFont="1" applyBorder="1" applyAlignment="1">
      <alignment horizontal="right"/>
    </xf>
    <xf numFmtId="4" fontId="3" fillId="0" borderId="10" xfId="1" applyNumberFormat="1" applyFont="1" applyBorder="1" applyAlignment="1">
      <alignment horizontal="right"/>
    </xf>
    <xf numFmtId="166" fontId="5" fillId="6" borderId="10" xfId="3" applyFont="1" applyFill="1" applyBorder="1" applyAlignment="1" applyProtection="1">
      <alignment horizontal="right"/>
    </xf>
    <xf numFmtId="166" fontId="5" fillId="6" borderId="10" xfId="2" applyNumberFormat="1" applyFont="1" applyFill="1" applyBorder="1" applyAlignment="1">
      <alignment horizontal="right"/>
    </xf>
    <xf numFmtId="1" fontId="5" fillId="6" borderId="10" xfId="3" applyNumberFormat="1" applyFont="1" applyFill="1" applyBorder="1" applyAlignment="1" applyProtection="1">
      <alignment horizontal="right"/>
    </xf>
    <xf numFmtId="4" fontId="5" fillId="6" borderId="10" xfId="3" applyNumberFormat="1" applyFont="1" applyFill="1" applyBorder="1" applyAlignment="1" applyProtection="1">
      <alignment horizontal="right"/>
    </xf>
    <xf numFmtId="0" fontId="5" fillId="6" borderId="10" xfId="2" applyFont="1" applyFill="1" applyBorder="1" applyAlignment="1">
      <alignment horizontal="right"/>
    </xf>
    <xf numFmtId="1" fontId="5" fillId="6" borderId="10" xfId="2" applyNumberFormat="1" applyFont="1" applyFill="1" applyBorder="1" applyAlignment="1">
      <alignment horizontal="right"/>
    </xf>
    <xf numFmtId="4" fontId="5" fillId="6" borderId="10" xfId="2" applyNumberFormat="1" applyFont="1" applyFill="1" applyBorder="1" applyAlignment="1">
      <alignment horizontal="right"/>
    </xf>
    <xf numFmtId="4" fontId="5" fillId="0" borderId="10" xfId="3" applyNumberFormat="1" applyFont="1" applyFill="1" applyBorder="1" applyAlignment="1" applyProtection="1"/>
    <xf numFmtId="3" fontId="7" fillId="0" borderId="10" xfId="2" applyNumberFormat="1" applyFont="1" applyBorder="1" applyAlignment="1">
      <alignment horizontal="center"/>
    </xf>
    <xf numFmtId="4" fontId="5" fillId="0" borderId="10" xfId="2" applyNumberFormat="1" applyFont="1" applyBorder="1" applyAlignment="1">
      <alignment horizontal="right"/>
    </xf>
    <xf numFmtId="4" fontId="3" fillId="0" borderId="10" xfId="3" applyNumberFormat="1" applyFont="1" applyBorder="1" applyAlignment="1">
      <alignment horizontal="center" vertical="center"/>
    </xf>
    <xf numFmtId="4" fontId="5" fillId="0" borderId="10" xfId="2" applyNumberFormat="1" applyFont="1" applyBorder="1" applyAlignment="1">
      <alignment horizontal="center"/>
    </xf>
    <xf numFmtId="4" fontId="3" fillId="0" borderId="10" xfId="1" applyNumberFormat="1" applyFont="1" applyBorder="1" applyAlignment="1">
      <alignment horizontal="center"/>
    </xf>
    <xf numFmtId="4" fontId="5" fillId="6" borderId="10" xfId="3" applyNumberFormat="1" applyFont="1" applyFill="1" applyBorder="1" applyAlignment="1" applyProtection="1"/>
    <xf numFmtId="4" fontId="5" fillId="6" borderId="10" xfId="2" applyNumberFormat="1" applyFont="1" applyFill="1" applyBorder="1" applyAlignment="1">
      <alignment horizontal="center"/>
    </xf>
    <xf numFmtId="3" fontId="5" fillId="6" borderId="10" xfId="3" applyNumberFormat="1" applyFont="1" applyFill="1" applyBorder="1" applyAlignment="1" applyProtection="1"/>
    <xf numFmtId="4" fontId="5" fillId="6" borderId="10" xfId="2" applyNumberFormat="1" applyFont="1" applyFill="1" applyBorder="1"/>
    <xf numFmtId="3" fontId="5" fillId="6" borderId="10" xfId="2" applyNumberFormat="1" applyFont="1" applyFill="1" applyBorder="1"/>
    <xf numFmtId="4" fontId="5" fillId="0" borderId="10" xfId="3" applyNumberFormat="1" applyFont="1" applyFill="1" applyBorder="1" applyAlignment="1" applyProtection="1">
      <alignment horizontal="right"/>
    </xf>
    <xf numFmtId="0" fontId="5" fillId="5" borderId="10" xfId="2" applyFont="1" applyFill="1" applyBorder="1" applyAlignment="1">
      <alignment horizontal="center" vertical="center" wrapText="1"/>
    </xf>
    <xf numFmtId="0" fontId="5" fillId="5" borderId="10" xfId="2" applyFont="1" applyFill="1" applyBorder="1"/>
    <xf numFmtId="4" fontId="3" fillId="0" borderId="10" xfId="3" applyNumberFormat="1" applyFont="1" applyBorder="1" applyAlignment="1">
      <alignment horizontal="right" vertical="center"/>
    </xf>
    <xf numFmtId="4" fontId="5" fillId="0" borderId="10" xfId="2" applyNumberFormat="1" applyFont="1" applyBorder="1"/>
    <xf numFmtId="0" fontId="11" fillId="0" borderId="0" xfId="1" applyFont="1"/>
    <xf numFmtId="166" fontId="5" fillId="0" borderId="10" xfId="3" applyFont="1" applyFill="1" applyBorder="1" applyAlignment="1" applyProtection="1"/>
    <xf numFmtId="0" fontId="7" fillId="0" borderId="10" xfId="2" applyFont="1" applyBorder="1" applyAlignment="1">
      <alignment horizontal="center"/>
    </xf>
    <xf numFmtId="166" fontId="5" fillId="0" borderId="10" xfId="2" applyNumberFormat="1" applyFont="1" applyBorder="1" applyAlignment="1">
      <alignment horizontal="center"/>
    </xf>
    <xf numFmtId="0" fontId="5" fillId="0" borderId="10" xfId="2" applyFont="1" applyBorder="1"/>
    <xf numFmtId="0" fontId="7" fillId="0" borderId="27" xfId="2" applyFont="1" applyBorder="1" applyAlignment="1">
      <alignment horizontal="centerContinuous" vertical="center"/>
    </xf>
    <xf numFmtId="0" fontId="7" fillId="0" borderId="28" xfId="2" applyFont="1" applyBorder="1" applyAlignment="1">
      <alignment horizontal="centerContinuous" vertical="center"/>
    </xf>
    <xf numFmtId="0" fontId="7" fillId="0" borderId="29" xfId="2" applyFont="1" applyBorder="1" applyAlignment="1">
      <alignment horizontal="centerContinuous" vertical="center"/>
    </xf>
    <xf numFmtId="0" fontId="5" fillId="0" borderId="38" xfId="2" applyFont="1" applyBorder="1" applyAlignment="1">
      <alignment vertical="center" wrapText="1"/>
    </xf>
    <xf numFmtId="164" fontId="7" fillId="8" borderId="13" xfId="2" applyNumberFormat="1" applyFont="1" applyFill="1" applyBorder="1" applyAlignment="1">
      <alignment vertical="center"/>
    </xf>
    <xf numFmtId="0" fontId="7" fillId="8" borderId="13" xfId="2" applyFont="1" applyFill="1" applyBorder="1" applyAlignment="1">
      <alignment horizontal="center" vertical="center"/>
    </xf>
    <xf numFmtId="0" fontId="7" fillId="5" borderId="37" xfId="2" applyFont="1" applyFill="1" applyBorder="1" applyAlignment="1">
      <alignment horizontal="center" vertical="center" textRotation="90" wrapText="1"/>
    </xf>
    <xf numFmtId="0" fontId="5" fillId="5" borderId="31" xfId="2" applyFont="1" applyFill="1" applyBorder="1" applyAlignment="1">
      <alignment horizontal="center" vertical="center" textRotation="90"/>
    </xf>
    <xf numFmtId="0" fontId="7" fillId="5" borderId="31" xfId="2" applyFont="1" applyFill="1" applyBorder="1" applyAlignment="1">
      <alignment horizontal="center" vertical="center" wrapText="1"/>
    </xf>
    <xf numFmtId="0" fontId="5" fillId="0" borderId="0" xfId="2" applyFont="1" applyAlignment="1">
      <alignment horizontal="center" vertical="center"/>
    </xf>
    <xf numFmtId="0" fontId="7" fillId="0" borderId="31" xfId="2" applyFont="1" applyBorder="1" applyAlignment="1">
      <alignment horizontal="center" vertical="center" wrapText="1"/>
    </xf>
    <xf numFmtId="0" fontId="7" fillId="10" borderId="13" xfId="2" applyFont="1" applyFill="1" applyBorder="1" applyAlignment="1">
      <alignment horizontal="center" vertical="center"/>
    </xf>
    <xf numFmtId="164" fontId="7" fillId="10" borderId="13" xfId="2" applyNumberFormat="1" applyFont="1" applyFill="1" applyBorder="1" applyAlignment="1">
      <alignment vertical="center"/>
    </xf>
    <xf numFmtId="0" fontId="7" fillId="10" borderId="10" xfId="2" applyFont="1" applyFill="1" applyBorder="1" applyAlignment="1">
      <alignment horizontal="center" vertical="center"/>
    </xf>
    <xf numFmtId="164" fontId="7" fillId="10" borderId="10" xfId="2" applyNumberFormat="1" applyFont="1" applyFill="1" applyBorder="1" applyAlignment="1">
      <alignment vertical="center"/>
    </xf>
    <xf numFmtId="0" fontId="7" fillId="0" borderId="9" xfId="2" applyFont="1" applyBorder="1" applyAlignment="1">
      <alignment horizontal="center" vertical="center" wrapText="1"/>
    </xf>
    <xf numFmtId="0" fontId="7" fillId="10" borderId="0" xfId="2" applyFont="1" applyFill="1" applyAlignment="1">
      <alignment horizontal="center" vertical="center"/>
    </xf>
    <xf numFmtId="0" fontId="7" fillId="5" borderId="40" xfId="2" applyFont="1" applyFill="1" applyBorder="1" applyAlignment="1">
      <alignment horizontal="center" vertical="center" textRotation="90" wrapText="1"/>
    </xf>
    <xf numFmtId="0" fontId="7" fillId="11" borderId="10" xfId="2" applyFont="1" applyFill="1" applyBorder="1" applyAlignment="1">
      <alignment horizontal="center" vertical="center" wrapText="1"/>
    </xf>
    <xf numFmtId="0" fontId="16" fillId="0" borderId="0" xfId="2" applyFont="1"/>
    <xf numFmtId="0" fontId="3" fillId="0" borderId="0" xfId="2" applyFont="1" applyAlignment="1">
      <alignment vertical="center" wrapText="1"/>
    </xf>
    <xf numFmtId="166" fontId="5" fillId="12" borderId="10" xfId="3" applyFont="1" applyFill="1" applyBorder="1" applyAlignment="1" applyProtection="1">
      <alignment vertical="center"/>
    </xf>
    <xf numFmtId="0" fontId="5" fillId="0" borderId="0" xfId="2" applyFont="1" applyAlignment="1">
      <alignment wrapText="1"/>
    </xf>
    <xf numFmtId="0" fontId="7" fillId="0" borderId="0" xfId="2" applyFont="1" applyAlignment="1">
      <alignment vertical="center" wrapText="1"/>
    </xf>
    <xf numFmtId="0" fontId="25" fillId="10" borderId="10" xfId="2" applyFont="1" applyFill="1" applyBorder="1" applyAlignment="1">
      <alignment horizontal="center" vertical="center"/>
    </xf>
    <xf numFmtId="166" fontId="24" fillId="9" borderId="10" xfId="3" applyFont="1" applyFill="1" applyBorder="1" applyAlignment="1" applyProtection="1">
      <alignment vertical="center"/>
    </xf>
    <xf numFmtId="166" fontId="24" fillId="9" borderId="0" xfId="3" applyFont="1" applyFill="1" applyBorder="1" applyAlignment="1" applyProtection="1">
      <alignment vertical="center"/>
    </xf>
    <xf numFmtId="0" fontId="7" fillId="0" borderId="10" xfId="2" applyFont="1" applyBorder="1" applyAlignment="1">
      <alignment horizontal="center" vertical="center"/>
    </xf>
    <xf numFmtId="0" fontId="7" fillId="0" borderId="0" xfId="2" applyFont="1" applyAlignment="1">
      <alignment horizontal="center" vertical="center" wrapText="1"/>
    </xf>
    <xf numFmtId="0" fontId="5" fillId="0" borderId="0" xfId="2" applyFont="1" applyAlignment="1">
      <alignment vertical="center" wrapText="1"/>
    </xf>
    <xf numFmtId="3" fontId="7" fillId="0" borderId="0" xfId="2" applyNumberFormat="1" applyFont="1"/>
    <xf numFmtId="4" fontId="7" fillId="0" borderId="0" xfId="2" applyNumberFormat="1" applyFont="1"/>
    <xf numFmtId="0" fontId="5" fillId="10" borderId="0" xfId="2" applyFont="1" applyFill="1" applyAlignment="1">
      <alignment vertical="center" wrapText="1"/>
    </xf>
    <xf numFmtId="0" fontId="19" fillId="0" borderId="0" xfId="2" applyFont="1" applyAlignment="1">
      <alignment vertical="center"/>
    </xf>
    <xf numFmtId="0" fontId="7" fillId="0" borderId="0" xfId="2" applyFont="1" applyAlignment="1">
      <alignment horizontal="center"/>
    </xf>
    <xf numFmtId="0" fontId="2" fillId="0" borderId="0" xfId="1" applyFont="1" applyAlignment="1">
      <alignment wrapText="1"/>
    </xf>
    <xf numFmtId="0" fontId="7" fillId="0" borderId="0" xfId="2" applyFont="1" applyAlignment="1">
      <alignment wrapText="1"/>
    </xf>
    <xf numFmtId="4" fontId="7" fillId="0" borderId="0" xfId="2" applyNumberFormat="1" applyFont="1" applyAlignment="1">
      <alignment wrapText="1"/>
    </xf>
    <xf numFmtId="4" fontId="5" fillId="0" borderId="0" xfId="2" applyNumberFormat="1" applyFont="1" applyAlignment="1">
      <alignment wrapText="1"/>
    </xf>
    <xf numFmtId="0" fontId="7" fillId="0" borderId="10" xfId="2" applyFont="1" applyBorder="1"/>
    <xf numFmtId="3" fontId="7" fillId="0" borderId="10" xfId="2" applyNumberFormat="1" applyFont="1" applyBorder="1"/>
    <xf numFmtId="4" fontId="7" fillId="0" borderId="10" xfId="2" applyNumberFormat="1" applyFont="1" applyBorder="1"/>
    <xf numFmtId="1" fontId="7" fillId="0" borderId="13" xfId="2" applyNumberFormat="1" applyFont="1" applyBorder="1" applyAlignment="1">
      <alignment horizontal="right"/>
    </xf>
    <xf numFmtId="4" fontId="7" fillId="0" borderId="13" xfId="2" applyNumberFormat="1" applyFont="1" applyBorder="1" applyAlignment="1">
      <alignment horizontal="right"/>
    </xf>
    <xf numFmtId="166" fontId="5" fillId="0" borderId="10" xfId="2" applyNumberFormat="1" applyFont="1" applyBorder="1" applyAlignment="1">
      <alignment horizontal="right" vertical="center" wrapText="1"/>
    </xf>
    <xf numFmtId="0" fontId="7" fillId="0" borderId="13" xfId="2" applyFont="1" applyBorder="1" applyAlignment="1">
      <alignment horizontal="center" vertical="center"/>
    </xf>
    <xf numFmtId="164" fontId="7" fillId="0" borderId="10" xfId="2" applyNumberFormat="1" applyFont="1" applyBorder="1" applyAlignment="1">
      <alignment vertical="center"/>
    </xf>
    <xf numFmtId="0" fontId="7" fillId="0" borderId="17" xfId="2" applyFont="1" applyBorder="1"/>
    <xf numFmtId="4" fontId="7" fillId="0" borderId="13" xfId="2" applyNumberFormat="1" applyFont="1" applyBorder="1" applyAlignment="1">
      <alignment horizontal="center"/>
    </xf>
    <xf numFmtId="0" fontId="2" fillId="0" borderId="10" xfId="1" applyFont="1" applyBorder="1" applyAlignment="1">
      <alignment horizontal="center" wrapText="1"/>
    </xf>
    <xf numFmtId="4" fontId="2" fillId="0" borderId="10" xfId="1" applyNumberFormat="1" applyFont="1" applyBorder="1" applyAlignment="1">
      <alignment horizontal="center" wrapText="1"/>
    </xf>
    <xf numFmtId="166" fontId="7" fillId="3" borderId="10" xfId="2" applyNumberFormat="1" applyFont="1" applyFill="1" applyBorder="1" applyAlignment="1">
      <alignment horizontal="center" vertical="center" wrapText="1"/>
    </xf>
    <xf numFmtId="4" fontId="7" fillId="4" borderId="10" xfId="2" applyNumberFormat="1" applyFont="1" applyFill="1" applyBorder="1" applyAlignment="1">
      <alignment horizontal="center" wrapText="1"/>
    </xf>
    <xf numFmtId="166" fontId="7" fillId="0" borderId="10" xfId="2" applyNumberFormat="1" applyFont="1" applyBorder="1" applyAlignment="1">
      <alignment horizontal="right"/>
    </xf>
    <xf numFmtId="0" fontId="7" fillId="7" borderId="10" xfId="2" applyFont="1" applyFill="1" applyBorder="1" applyAlignment="1">
      <alignment horizontal="center" vertical="center" wrapText="1"/>
    </xf>
    <xf numFmtId="3" fontId="5" fillId="0" borderId="10" xfId="2" applyNumberFormat="1" applyFont="1" applyBorder="1"/>
    <xf numFmtId="0" fontId="7" fillId="0" borderId="13" xfId="2" applyFont="1" applyBorder="1"/>
    <xf numFmtId="0" fontId="5" fillId="0" borderId="13" xfId="2" applyFont="1" applyBorder="1"/>
    <xf numFmtId="166" fontId="7" fillId="0" borderId="10" xfId="2" applyNumberFormat="1" applyFont="1" applyBorder="1" applyAlignment="1">
      <alignment vertical="center"/>
    </xf>
    <xf numFmtId="4" fontId="7" fillId="0" borderId="10" xfId="2" applyNumberFormat="1" applyFont="1" applyBorder="1" applyAlignment="1">
      <alignment vertical="center" wrapText="1"/>
    </xf>
    <xf numFmtId="0" fontId="7" fillId="11" borderId="10" xfId="2" applyFont="1" applyFill="1" applyBorder="1"/>
    <xf numFmtId="0" fontId="22" fillId="11" borderId="17" xfId="2" applyFont="1" applyFill="1" applyBorder="1"/>
    <xf numFmtId="166" fontId="9" fillId="0" borderId="10" xfId="3" applyFont="1" applyFill="1" applyBorder="1" applyAlignment="1">
      <alignment horizontal="center" vertical="center"/>
    </xf>
    <xf numFmtId="0" fontId="7" fillId="11" borderId="13" xfId="2" applyFont="1" applyFill="1" applyBorder="1" applyAlignment="1">
      <alignment horizontal="center" vertical="center"/>
    </xf>
    <xf numFmtId="164" fontId="7" fillId="0" borderId="13" xfId="2" applyNumberFormat="1" applyFont="1" applyBorder="1" applyAlignment="1">
      <alignment horizontal="center" vertical="center"/>
    </xf>
    <xf numFmtId="166" fontId="5" fillId="0" borderId="10" xfId="2" applyNumberFormat="1" applyFont="1" applyBorder="1"/>
    <xf numFmtId="164" fontId="5" fillId="0" borderId="10" xfId="2" applyNumberFormat="1" applyFont="1" applyBorder="1"/>
    <xf numFmtId="0" fontId="22" fillId="11" borderId="13" xfId="2" applyFont="1" applyFill="1" applyBorder="1"/>
    <xf numFmtId="0" fontId="22" fillId="11" borderId="10" xfId="2" applyFont="1" applyFill="1" applyBorder="1"/>
    <xf numFmtId="4" fontId="22" fillId="11" borderId="10" xfId="2" applyNumberFormat="1" applyFont="1" applyFill="1" applyBorder="1" applyAlignment="1">
      <alignment horizontal="center" wrapText="1"/>
    </xf>
    <xf numFmtId="0" fontId="5" fillId="0" borderId="13" xfId="2" applyFont="1" applyBorder="1" applyAlignment="1">
      <alignment horizontal="center" vertical="center" wrapText="1"/>
    </xf>
    <xf numFmtId="0" fontId="7" fillId="11" borderId="13" xfId="2" applyFont="1" applyFill="1" applyBorder="1" applyAlignment="1">
      <alignment horizontal="center" vertical="center" wrapText="1"/>
    </xf>
    <xf numFmtId="0" fontId="7" fillId="0" borderId="13" xfId="2" applyFont="1" applyBorder="1" applyAlignment="1">
      <alignment horizontal="center" vertical="center" wrapText="1"/>
    </xf>
    <xf numFmtId="0" fontId="7" fillId="7" borderId="13" xfId="2" applyFont="1" applyFill="1" applyBorder="1" applyAlignment="1">
      <alignment horizontal="center" vertical="center" wrapText="1"/>
    </xf>
    <xf numFmtId="166" fontId="7" fillId="0" borderId="11" xfId="2" applyNumberFormat="1" applyFont="1" applyBorder="1" applyAlignment="1">
      <alignment horizontal="center" vertical="center"/>
    </xf>
    <xf numFmtId="164" fontId="7" fillId="10" borderId="11" xfId="2" applyNumberFormat="1" applyFont="1" applyFill="1" applyBorder="1" applyAlignment="1">
      <alignment vertical="center"/>
    </xf>
    <xf numFmtId="0" fontId="7" fillId="10" borderId="11" xfId="2" applyFont="1" applyFill="1" applyBorder="1" applyAlignment="1">
      <alignment horizontal="center" vertical="center"/>
    </xf>
    <xf numFmtId="166" fontId="7" fillId="0" borderId="30" xfId="2" applyNumberFormat="1" applyFont="1" applyBorder="1" applyAlignment="1">
      <alignment vertical="center"/>
    </xf>
    <xf numFmtId="166" fontId="7" fillId="0" borderId="11" xfId="2" applyNumberFormat="1" applyFont="1" applyBorder="1" applyAlignment="1">
      <alignment vertical="center"/>
    </xf>
    <xf numFmtId="0" fontId="7" fillId="10" borderId="33" xfId="2" applyFont="1" applyFill="1" applyBorder="1" applyAlignment="1">
      <alignment horizontal="center" vertical="center"/>
    </xf>
    <xf numFmtId="0" fontId="10" fillId="10" borderId="32" xfId="2" applyFont="1" applyFill="1" applyBorder="1" applyAlignment="1">
      <alignment horizontal="center" vertical="center"/>
    </xf>
    <xf numFmtId="164" fontId="10" fillId="10" borderId="12" xfId="2" applyNumberFormat="1" applyFont="1" applyFill="1" applyBorder="1" applyAlignment="1">
      <alignment vertical="center"/>
    </xf>
    <xf numFmtId="0" fontId="7" fillId="10" borderId="12" xfId="2" applyFont="1" applyFill="1" applyBorder="1" applyAlignment="1">
      <alignment horizontal="center" vertical="center"/>
    </xf>
    <xf numFmtId="0" fontId="7" fillId="0" borderId="38" xfId="2" applyFont="1" applyBorder="1" applyAlignment="1">
      <alignment horizontal="center" vertical="center" wrapText="1"/>
    </xf>
    <xf numFmtId="0" fontId="7" fillId="7" borderId="38" xfId="2" applyFont="1" applyFill="1" applyBorder="1" applyAlignment="1">
      <alignment horizontal="center" vertical="center" wrapText="1"/>
    </xf>
    <xf numFmtId="0" fontId="7" fillId="10" borderId="33" xfId="2" applyFont="1" applyFill="1" applyBorder="1" applyAlignment="1">
      <alignment vertical="center" wrapText="1"/>
    </xf>
    <xf numFmtId="0" fontId="7" fillId="10" borderId="28" xfId="2" applyFont="1" applyFill="1" applyBorder="1" applyAlignment="1">
      <alignment vertical="center" wrapText="1"/>
    </xf>
    <xf numFmtId="0" fontId="7" fillId="10" borderId="29" xfId="2" applyFont="1" applyFill="1" applyBorder="1" applyAlignment="1">
      <alignment vertical="center" wrapText="1"/>
    </xf>
    <xf numFmtId="0" fontId="7" fillId="10" borderId="34" xfId="2" applyFont="1" applyFill="1" applyBorder="1" applyAlignment="1">
      <alignment horizontal="centerContinuous" vertical="center" wrapText="1"/>
    </xf>
    <xf numFmtId="0" fontId="7" fillId="10" borderId="0" xfId="2" applyFont="1" applyFill="1" applyAlignment="1">
      <alignment horizontal="centerContinuous" vertical="center" wrapText="1"/>
    </xf>
    <xf numFmtId="0" fontId="7" fillId="10" borderId="35" xfId="2" applyFont="1" applyFill="1" applyBorder="1" applyAlignment="1">
      <alignment horizontal="centerContinuous" vertical="center" wrapText="1"/>
    </xf>
    <xf numFmtId="0" fontId="18" fillId="10" borderId="17" xfId="2" applyFont="1" applyFill="1" applyBorder="1" applyAlignment="1">
      <alignment horizontal="centerContinuous" vertical="center"/>
    </xf>
    <xf numFmtId="0" fontId="16" fillId="10" borderId="18" xfId="2" applyFont="1" applyFill="1" applyBorder="1" applyAlignment="1">
      <alignment horizontal="centerContinuous" vertical="center"/>
    </xf>
    <xf numFmtId="0" fontId="13" fillId="10" borderId="18" xfId="2" applyFont="1" applyFill="1" applyBorder="1" applyAlignment="1">
      <alignment horizontal="centerContinuous" vertical="center"/>
    </xf>
    <xf numFmtId="0" fontId="16" fillId="10" borderId="36" xfId="2" applyFont="1" applyFill="1" applyBorder="1" applyAlignment="1">
      <alignment horizontal="centerContinuous" vertical="center"/>
    </xf>
    <xf numFmtId="0" fontId="14" fillId="0" borderId="4" xfId="1" applyFont="1" applyBorder="1"/>
    <xf numFmtId="0" fontId="14" fillId="0" borderId="5" xfId="1" applyFont="1" applyBorder="1"/>
    <xf numFmtId="166" fontId="14" fillId="0" borderId="0" xfId="3" applyFont="1" applyBorder="1" applyAlignment="1">
      <alignment horizontal="center"/>
    </xf>
    <xf numFmtId="0" fontId="8" fillId="10" borderId="4" xfId="2" applyFont="1" applyFill="1" applyBorder="1"/>
    <xf numFmtId="0" fontId="8" fillId="10" borderId="0" xfId="2" applyFont="1" applyFill="1"/>
    <xf numFmtId="0" fontId="8" fillId="10" borderId="5" xfId="2" applyFont="1" applyFill="1" applyBorder="1"/>
    <xf numFmtId="0" fontId="8" fillId="10" borderId="6" xfId="2" applyFont="1" applyFill="1" applyBorder="1"/>
    <xf numFmtId="0" fontId="8" fillId="10" borderId="7" xfId="2" applyFont="1" applyFill="1" applyBorder="1"/>
    <xf numFmtId="0" fontId="8" fillId="10" borderId="8" xfId="2" applyFont="1" applyFill="1" applyBorder="1"/>
    <xf numFmtId="0" fontId="3" fillId="10" borderId="2" xfId="1" applyFont="1" applyFill="1" applyBorder="1" applyAlignment="1">
      <alignment wrapText="1"/>
    </xf>
    <xf numFmtId="0" fontId="5" fillId="10" borderId="2" xfId="2" applyFont="1" applyFill="1" applyBorder="1" applyAlignment="1">
      <alignment horizontal="center"/>
    </xf>
    <xf numFmtId="0" fontId="5" fillId="10" borderId="3" xfId="2" applyFont="1" applyFill="1" applyBorder="1"/>
    <xf numFmtId="0" fontId="3" fillId="10" borderId="0" xfId="1" applyFont="1" applyFill="1" applyAlignment="1">
      <alignment wrapText="1"/>
    </xf>
    <xf numFmtId="0" fontId="5" fillId="10" borderId="0" xfId="2" applyFont="1" applyFill="1" applyAlignment="1">
      <alignment horizontal="center"/>
    </xf>
    <xf numFmtId="0" fontId="5" fillId="10" borderId="5" xfId="2" applyFont="1" applyFill="1" applyBorder="1"/>
    <xf numFmtId="0" fontId="2" fillId="10" borderId="7" xfId="1" applyFont="1" applyFill="1" applyBorder="1" applyAlignment="1">
      <alignment horizontal="left" vertical="center" wrapText="1"/>
    </xf>
    <xf numFmtId="0" fontId="5" fillId="10" borderId="7" xfId="2" applyFont="1" applyFill="1" applyBorder="1" applyAlignment="1">
      <alignment horizontal="center"/>
    </xf>
    <xf numFmtId="0" fontId="5" fillId="10" borderId="8" xfId="2" applyFont="1" applyFill="1" applyBorder="1"/>
    <xf numFmtId="0" fontId="7" fillId="0" borderId="38" xfId="2" applyFont="1" applyBorder="1" applyAlignment="1">
      <alignment wrapText="1"/>
    </xf>
    <xf numFmtId="4" fontId="5" fillId="0" borderId="38" xfId="2" applyNumberFormat="1" applyFont="1" applyBorder="1" applyAlignment="1">
      <alignment wrapText="1"/>
    </xf>
    <xf numFmtId="1" fontId="5" fillId="0" borderId="10" xfId="2" applyNumberFormat="1" applyFont="1" applyBorder="1" applyAlignment="1">
      <alignment vertical="center" wrapText="1"/>
    </xf>
    <xf numFmtId="1" fontId="5" fillId="5" borderId="10" xfId="2" applyNumberFormat="1" applyFont="1" applyFill="1" applyBorder="1" applyAlignment="1">
      <alignment horizontal="center" vertical="center" wrapText="1"/>
    </xf>
    <xf numFmtId="1" fontId="5" fillId="0" borderId="10" xfId="2" applyNumberFormat="1" applyFont="1" applyBorder="1" applyAlignment="1">
      <alignment horizontal="center" vertical="center" wrapText="1"/>
    </xf>
    <xf numFmtId="1" fontId="5" fillId="6" borderId="10" xfId="3" applyNumberFormat="1" applyFont="1" applyFill="1" applyBorder="1" applyAlignment="1" applyProtection="1"/>
    <xf numFmtId="1" fontId="5" fillId="6" borderId="10" xfId="2" applyNumberFormat="1" applyFont="1" applyFill="1" applyBorder="1"/>
    <xf numFmtId="1" fontId="7" fillId="0" borderId="13" xfId="2" applyNumberFormat="1" applyFont="1" applyBorder="1" applyAlignment="1">
      <alignment horizontal="center"/>
    </xf>
    <xf numFmtId="1" fontId="7" fillId="0" borderId="17" xfId="2" applyNumberFormat="1" applyFont="1" applyBorder="1" applyAlignment="1">
      <alignment horizontal="center"/>
    </xf>
    <xf numFmtId="1" fontId="7" fillId="0" borderId="10" xfId="2" applyNumberFormat="1" applyFont="1" applyBorder="1" applyAlignment="1">
      <alignment horizontal="center" vertical="center"/>
    </xf>
    <xf numFmtId="1" fontId="5" fillId="5" borderId="31" xfId="2" applyNumberFormat="1" applyFont="1" applyFill="1" applyBorder="1" applyAlignment="1">
      <alignment horizontal="center" vertical="center" wrapText="1"/>
    </xf>
    <xf numFmtId="1" fontId="7" fillId="0" borderId="10" xfId="2" applyNumberFormat="1" applyFont="1" applyBorder="1" applyAlignment="1">
      <alignment horizontal="center" vertical="center" wrapText="1"/>
    </xf>
    <xf numFmtId="1" fontId="7" fillId="0" borderId="13" xfId="2" applyNumberFormat="1" applyFont="1" applyBorder="1" applyAlignment="1">
      <alignment horizontal="center" vertical="center"/>
    </xf>
    <xf numFmtId="4" fontId="7" fillId="0" borderId="13" xfId="2" applyNumberFormat="1" applyFont="1" applyBorder="1"/>
    <xf numFmtId="0" fontId="31" fillId="0" borderId="0" xfId="2" applyFont="1" applyAlignment="1">
      <alignment vertical="center"/>
    </xf>
    <xf numFmtId="0" fontId="2" fillId="0" borderId="10" xfId="2" applyFont="1" applyBorder="1" applyAlignment="1">
      <alignment horizontal="center" vertical="center"/>
    </xf>
    <xf numFmtId="166" fontId="5" fillId="12" borderId="42" xfId="3" applyFont="1" applyFill="1" applyBorder="1" applyAlignment="1" applyProtection="1">
      <alignment vertical="center"/>
    </xf>
    <xf numFmtId="169" fontId="7" fillId="0" borderId="10" xfId="2" applyNumberFormat="1" applyFont="1" applyBorder="1" applyAlignment="1">
      <alignment horizontal="right"/>
    </xf>
    <xf numFmtId="0" fontId="7" fillId="8" borderId="10" xfId="2" applyFont="1" applyFill="1" applyBorder="1" applyAlignment="1">
      <alignment vertical="center"/>
    </xf>
    <xf numFmtId="0" fontId="7" fillId="0" borderId="10" xfId="2" applyFont="1" applyBorder="1" applyAlignment="1">
      <alignment vertical="center" wrapText="1"/>
    </xf>
    <xf numFmtId="0" fontId="5" fillId="5" borderId="32" xfId="2" applyFont="1" applyFill="1" applyBorder="1" applyAlignment="1">
      <alignment horizontal="center" vertical="center" wrapText="1"/>
    </xf>
    <xf numFmtId="0" fontId="7" fillId="5" borderId="11" xfId="2" applyFont="1" applyFill="1" applyBorder="1" applyAlignment="1">
      <alignment horizontal="center" vertical="center" wrapText="1"/>
    </xf>
    <xf numFmtId="0" fontId="7" fillId="0" borderId="36" xfId="2" applyFont="1" applyBorder="1" applyAlignment="1">
      <alignment horizontal="center" vertical="center" wrapText="1"/>
    </xf>
    <xf numFmtId="0" fontId="7" fillId="10" borderId="36" xfId="2" applyFont="1" applyFill="1" applyBorder="1" applyAlignment="1">
      <alignment horizontal="center" vertical="center"/>
    </xf>
    <xf numFmtId="0" fontId="13" fillId="0" borderId="10" xfId="2" applyFont="1" applyBorder="1" applyAlignment="1">
      <alignment vertical="center"/>
    </xf>
    <xf numFmtId="0" fontId="7" fillId="10" borderId="38" xfId="2" applyFont="1" applyFill="1" applyBorder="1" applyAlignment="1">
      <alignment horizontal="center" vertical="center"/>
    </xf>
    <xf numFmtId="0" fontId="7" fillId="10" borderId="29" xfId="2" applyFont="1" applyFill="1" applyBorder="1" applyAlignment="1">
      <alignment horizontal="center" vertical="center"/>
    </xf>
    <xf numFmtId="0" fontId="5" fillId="6" borderId="38" xfId="2" applyFont="1" applyFill="1" applyBorder="1" applyAlignment="1">
      <alignment horizontal="center"/>
    </xf>
    <xf numFmtId="0" fontId="7" fillId="10" borderId="35" xfId="2" applyFont="1" applyFill="1" applyBorder="1" applyAlignment="1">
      <alignment horizontal="center" vertical="center"/>
    </xf>
    <xf numFmtId="0" fontId="34" fillId="0" borderId="0" xfId="2" applyFont="1"/>
    <xf numFmtId="0" fontId="35" fillId="0" borderId="10" xfId="2" applyFont="1" applyBorder="1" applyAlignment="1">
      <alignment horizontal="center" vertical="center" wrapText="1"/>
    </xf>
    <xf numFmtId="0" fontId="5" fillId="0" borderId="43" xfId="2" applyFont="1" applyBorder="1" applyAlignment="1">
      <alignment horizontal="center" vertical="center" wrapText="1"/>
    </xf>
    <xf numFmtId="4" fontId="3" fillId="0" borderId="10" xfId="0" applyNumberFormat="1" applyFont="1" applyBorder="1" applyAlignment="1">
      <alignment horizontal="center" vertical="center"/>
    </xf>
    <xf numFmtId="0" fontId="7" fillId="0" borderId="37" xfId="2" applyFont="1" applyBorder="1" applyAlignment="1">
      <alignment horizontal="center" vertical="center" wrapText="1"/>
    </xf>
    <xf numFmtId="0" fontId="5" fillId="0" borderId="55" xfId="2" applyFont="1" applyBorder="1" applyAlignment="1">
      <alignment horizontal="center" vertical="center" wrapText="1"/>
    </xf>
    <xf numFmtId="0" fontId="7" fillId="0" borderId="40" xfId="2" applyFont="1" applyBorder="1" applyAlignment="1">
      <alignment horizontal="center"/>
    </xf>
    <xf numFmtId="0" fontId="5" fillId="0" borderId="41" xfId="2" applyFont="1" applyBorder="1" applyAlignment="1">
      <alignment horizontal="center" vertical="center" wrapText="1"/>
    </xf>
    <xf numFmtId="166" fontId="5" fillId="0" borderId="55" xfId="3" applyFont="1" applyFill="1" applyBorder="1" applyAlignment="1" applyProtection="1">
      <alignment horizontal="center" vertical="center" wrapText="1"/>
    </xf>
    <xf numFmtId="0" fontId="5" fillId="5" borderId="13" xfId="2" applyFont="1" applyFill="1" applyBorder="1" applyAlignment="1">
      <alignment horizontal="right" vertical="center" wrapText="1"/>
    </xf>
    <xf numFmtId="166" fontId="5" fillId="0" borderId="39" xfId="2" applyNumberFormat="1" applyFont="1" applyBorder="1" applyAlignment="1">
      <alignment horizontal="center" vertical="center" wrapText="1"/>
    </xf>
    <xf numFmtId="166" fontId="7" fillId="0" borderId="40" xfId="2" applyNumberFormat="1" applyFont="1" applyBorder="1" applyAlignment="1">
      <alignment vertical="center"/>
    </xf>
    <xf numFmtId="166" fontId="7" fillId="0" borderId="55" xfId="2" applyNumberFormat="1" applyFont="1" applyBorder="1" applyAlignment="1">
      <alignment vertical="center"/>
    </xf>
    <xf numFmtId="3" fontId="7" fillId="0" borderId="13" xfId="2" applyNumberFormat="1" applyFont="1" applyBorder="1" applyAlignment="1">
      <alignment horizontal="center"/>
    </xf>
    <xf numFmtId="166" fontId="7" fillId="3" borderId="40" xfId="2" applyNumberFormat="1" applyFont="1" applyFill="1" applyBorder="1" applyAlignment="1">
      <alignment horizontal="center" vertical="center" wrapText="1"/>
    </xf>
    <xf numFmtId="0" fontId="37" fillId="0" borderId="0" xfId="1" applyFont="1"/>
    <xf numFmtId="164" fontId="7" fillId="10" borderId="10" xfId="2" applyNumberFormat="1" applyFont="1" applyFill="1" applyBorder="1" applyAlignment="1">
      <alignment horizontal="center" vertical="center"/>
    </xf>
    <xf numFmtId="166" fontId="5" fillId="10" borderId="39" xfId="2" applyNumberFormat="1" applyFont="1" applyFill="1" applyBorder="1" applyAlignment="1">
      <alignment horizontal="center" vertical="center"/>
    </xf>
    <xf numFmtId="166" fontId="5" fillId="10" borderId="10" xfId="2" applyNumberFormat="1" applyFont="1" applyFill="1" applyBorder="1" applyAlignment="1">
      <alignment horizontal="center" vertical="center"/>
    </xf>
    <xf numFmtId="0" fontId="37" fillId="0" borderId="0" xfId="1" applyFont="1" applyAlignment="1">
      <alignment horizontal="center" vertical="center"/>
    </xf>
    <xf numFmtId="0" fontId="7" fillId="0" borderId="10" xfId="2" applyFont="1" applyBorder="1" applyAlignment="1">
      <alignment wrapText="1"/>
    </xf>
    <xf numFmtId="4" fontId="5" fillId="0" borderId="10" xfId="2" applyNumberFormat="1" applyFont="1" applyBorder="1" applyAlignment="1">
      <alignment wrapText="1"/>
    </xf>
    <xf numFmtId="164" fontId="2" fillId="0" borderId="13" xfId="2" applyNumberFormat="1" applyFont="1" applyBorder="1" applyAlignment="1">
      <alignment horizontal="center" vertical="center"/>
    </xf>
    <xf numFmtId="0" fontId="7" fillId="0" borderId="10" xfId="2" applyFont="1" applyBorder="1" applyAlignment="1">
      <alignment horizontal="center" vertical="center"/>
    </xf>
    <xf numFmtId="0" fontId="7" fillId="0" borderId="10" xfId="2" applyFont="1" applyBorder="1" applyAlignment="1">
      <alignment horizontal="center" vertical="center" wrapText="1"/>
    </xf>
    <xf numFmtId="170" fontId="2" fillId="0" borderId="13" xfId="2" applyNumberFormat="1" applyFont="1" applyBorder="1" applyAlignment="1">
      <alignment horizontal="center" vertical="center"/>
    </xf>
    <xf numFmtId="3" fontId="7" fillId="10" borderId="13" xfId="2" applyNumberFormat="1" applyFont="1" applyFill="1" applyBorder="1" applyAlignment="1">
      <alignment horizontal="center" vertical="center"/>
    </xf>
    <xf numFmtId="0" fontId="7" fillId="0" borderId="10" xfId="2" applyFont="1" applyBorder="1" applyAlignment="1">
      <alignment horizontal="center" vertical="center"/>
    </xf>
    <xf numFmtId="1" fontId="7" fillId="6" borderId="10" xfId="3" applyNumberFormat="1" applyFont="1" applyFill="1" applyBorder="1" applyAlignment="1" applyProtection="1">
      <alignment horizontal="center"/>
    </xf>
    <xf numFmtId="0" fontId="7" fillId="0" borderId="10" xfId="2" applyFont="1" applyBorder="1" applyAlignment="1">
      <alignment horizontal="center" vertical="center" wrapText="1"/>
    </xf>
    <xf numFmtId="1" fontId="7" fillId="0" borderId="10" xfId="2" applyNumberFormat="1" applyFont="1" applyBorder="1" applyAlignment="1">
      <alignment horizontal="center"/>
    </xf>
    <xf numFmtId="0" fontId="7" fillId="0" borderId="10" xfId="2" applyFont="1" applyBorder="1" applyAlignment="1">
      <alignment horizontal="center" vertical="center" wrapText="1"/>
    </xf>
    <xf numFmtId="0" fontId="7" fillId="0" borderId="11" xfId="2" applyFont="1" applyBorder="1" applyAlignment="1">
      <alignment horizontal="center" vertical="center" textRotation="90" wrapText="1"/>
    </xf>
    <xf numFmtId="0" fontId="7" fillId="0" borderId="12" xfId="2" applyFont="1" applyBorder="1" applyAlignment="1">
      <alignment horizontal="center" vertical="center" textRotation="90" wrapText="1"/>
    </xf>
    <xf numFmtId="0" fontId="7" fillId="0" borderId="13" xfId="2" applyFont="1" applyBorder="1" applyAlignment="1">
      <alignment horizontal="center" vertical="center" textRotation="90" wrapText="1"/>
    </xf>
    <xf numFmtId="0" fontId="7" fillId="0" borderId="10" xfId="2" applyFont="1" applyBorder="1" applyAlignment="1">
      <alignment horizontal="center" vertical="center" textRotation="90"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4" fillId="0" borderId="0" xfId="2" applyFont="1" applyAlignment="1">
      <alignment horizontal="left" vertical="center" wrapText="1"/>
    </xf>
    <xf numFmtId="0" fontId="5" fillId="0" borderId="10" xfId="2" applyFont="1" applyBorder="1" applyAlignment="1">
      <alignment horizontal="left"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7" fillId="0" borderId="0" xfId="2" applyFont="1" applyAlignment="1">
      <alignment horizontal="right"/>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7" fillId="0" borderId="9" xfId="2" applyFont="1" applyBorder="1" applyAlignment="1">
      <alignment horizontal="center"/>
    </xf>
    <xf numFmtId="0" fontId="8" fillId="0" borderId="4" xfId="2" applyFont="1" applyBorder="1" applyAlignment="1">
      <alignment horizontal="center"/>
    </xf>
    <xf numFmtId="0" fontId="8" fillId="0" borderId="0" xfId="2" applyFont="1" applyAlignment="1">
      <alignment horizontal="center"/>
    </xf>
    <xf numFmtId="0" fontId="8" fillId="0" borderId="5"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10" borderId="1" xfId="1" applyFont="1" applyFill="1" applyBorder="1" applyAlignment="1">
      <alignment horizontal="left" vertical="center" wrapText="1"/>
    </xf>
    <xf numFmtId="0" fontId="2" fillId="10" borderId="2" xfId="1" applyFont="1" applyFill="1" applyBorder="1" applyAlignment="1">
      <alignment horizontal="left" vertical="center" wrapText="1"/>
    </xf>
    <xf numFmtId="0" fontId="6" fillId="0" borderId="19" xfId="2" applyFont="1" applyBorder="1" applyAlignment="1">
      <alignment horizontal="center"/>
    </xf>
    <xf numFmtId="0" fontId="6" fillId="0" borderId="20" xfId="2" applyFont="1" applyBorder="1" applyAlignment="1">
      <alignment horizontal="center"/>
    </xf>
    <xf numFmtId="0" fontId="6" fillId="0" borderId="21" xfId="2" applyFont="1" applyBorder="1" applyAlignment="1">
      <alignment horizontal="center"/>
    </xf>
    <xf numFmtId="0" fontId="2" fillId="10" borderId="4" xfId="1" applyFont="1" applyFill="1" applyBorder="1" applyAlignment="1">
      <alignment horizontal="left" vertical="center" wrapText="1"/>
    </xf>
    <xf numFmtId="0" fontId="2" fillId="10" borderId="0" xfId="1" applyFont="1" applyFill="1" applyAlignment="1">
      <alignment horizontal="left" vertical="center" wrapText="1"/>
    </xf>
    <xf numFmtId="0" fontId="2" fillId="10" borderId="6" xfId="1" applyFont="1" applyFill="1" applyBorder="1" applyAlignment="1">
      <alignment horizontal="left" vertical="center" wrapText="1"/>
    </xf>
    <xf numFmtId="0" fontId="2" fillId="10" borderId="7" xfId="1" applyFont="1" applyFill="1" applyBorder="1" applyAlignment="1">
      <alignment horizontal="left" vertical="center" wrapText="1"/>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19" fillId="0" borderId="1" xfId="2" applyFont="1" applyBorder="1" applyAlignment="1">
      <alignment horizontal="center" vertical="center"/>
    </xf>
    <xf numFmtId="0" fontId="19" fillId="0" borderId="2" xfId="2" applyFont="1" applyBorder="1" applyAlignment="1">
      <alignment horizontal="center" vertical="center"/>
    </xf>
    <xf numFmtId="0" fontId="19" fillId="0" borderId="3" xfId="2" applyFont="1" applyBorder="1" applyAlignment="1">
      <alignment horizontal="center" vertical="center"/>
    </xf>
    <xf numFmtId="0" fontId="5" fillId="10" borderId="10" xfId="2" applyFont="1" applyFill="1" applyBorder="1" applyAlignment="1">
      <alignment horizontal="left" vertical="center" wrapText="1"/>
    </xf>
    <xf numFmtId="0" fontId="3" fillId="0" borderId="10" xfId="2" applyFont="1" applyBorder="1" applyAlignment="1">
      <alignment horizontal="left" vertical="center" wrapText="1"/>
    </xf>
    <xf numFmtId="0" fontId="7" fillId="0" borderId="10" xfId="2" applyFont="1" applyBorder="1" applyAlignment="1">
      <alignment horizontal="center" vertical="center"/>
    </xf>
    <xf numFmtId="0" fontId="19" fillId="0" borderId="19" xfId="2" applyFont="1" applyBorder="1" applyAlignment="1">
      <alignment horizontal="center" vertical="center"/>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5" fillId="0" borderId="1" xfId="2" applyFont="1" applyBorder="1" applyAlignment="1">
      <alignment horizontal="left" vertical="center"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7" fillId="0" borderId="53" xfId="2" applyFont="1" applyBorder="1" applyAlignment="1">
      <alignment horizontal="center" vertical="center"/>
    </xf>
    <xf numFmtId="0" fontId="7" fillId="0" borderId="54" xfId="2" applyFont="1" applyBorder="1" applyAlignment="1">
      <alignment horizontal="center" vertical="center"/>
    </xf>
    <xf numFmtId="0" fontId="5" fillId="0" borderId="6"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5" fillId="0" borderId="10" xfId="2" applyFont="1" applyBorder="1" applyAlignment="1">
      <alignment horizontal="center" vertical="center" wrapText="1"/>
    </xf>
    <xf numFmtId="0" fontId="7" fillId="3" borderId="30" xfId="2" applyFont="1" applyFill="1" applyBorder="1" applyAlignment="1">
      <alignment horizontal="center" vertical="center" wrapText="1"/>
    </xf>
    <xf numFmtId="0" fontId="7" fillId="3" borderId="42" xfId="2" applyFont="1" applyFill="1" applyBorder="1" applyAlignment="1">
      <alignment horizontal="center" vertical="center" wrapText="1"/>
    </xf>
    <xf numFmtId="0" fontId="7" fillId="0" borderId="10"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30" xfId="2" applyFont="1" applyBorder="1" applyAlignment="1">
      <alignment horizontal="center" vertical="center" wrapText="1"/>
    </xf>
    <xf numFmtId="0" fontId="19" fillId="0" borderId="10" xfId="2" applyFont="1" applyBorder="1" applyAlignment="1">
      <alignment horizontal="center" vertical="center"/>
    </xf>
    <xf numFmtId="0" fontId="7" fillId="0" borderId="14" xfId="2" applyFont="1" applyBorder="1" applyAlignment="1">
      <alignment horizontal="center" vertical="center" wrapText="1"/>
    </xf>
    <xf numFmtId="0" fontId="7" fillId="0" borderId="16" xfId="2" applyFont="1" applyBorder="1" applyAlignment="1">
      <alignment horizontal="center" vertical="center" wrapText="1"/>
    </xf>
    <xf numFmtId="0" fontId="7" fillId="3" borderId="32" xfId="2" applyFont="1" applyFill="1" applyBorder="1" applyAlignment="1">
      <alignment horizontal="center" vertical="center" wrapText="1"/>
    </xf>
    <xf numFmtId="0" fontId="7" fillId="3" borderId="31" xfId="2" applyFont="1" applyFill="1" applyBorder="1" applyAlignment="1">
      <alignment horizontal="center" vertical="center" wrapText="1"/>
    </xf>
    <xf numFmtId="0" fontId="5" fillId="0" borderId="30" xfId="2" applyFont="1" applyBorder="1" applyAlignment="1">
      <alignment horizontal="center" vertical="center" wrapText="1"/>
    </xf>
    <xf numFmtId="0" fontId="7" fillId="3" borderId="37" xfId="2" applyFont="1" applyFill="1" applyBorder="1" applyAlignment="1">
      <alignment horizontal="center" vertical="center" wrapText="1"/>
    </xf>
    <xf numFmtId="0" fontId="7" fillId="10" borderId="33" xfId="2" applyFont="1" applyFill="1" applyBorder="1" applyAlignment="1">
      <alignment horizontal="center" vertical="center" wrapText="1"/>
    </xf>
    <xf numFmtId="0" fontId="7" fillId="10" borderId="28" xfId="2" applyFont="1" applyFill="1" applyBorder="1" applyAlignment="1">
      <alignment horizontal="center" vertical="center" wrapText="1"/>
    </xf>
    <xf numFmtId="0" fontId="7" fillId="10" borderId="29" xfId="2" applyFont="1" applyFill="1" applyBorder="1" applyAlignment="1">
      <alignment horizontal="center" vertical="center" wrapText="1"/>
    </xf>
    <xf numFmtId="0" fontId="7" fillId="10" borderId="34" xfId="2" applyFont="1" applyFill="1" applyBorder="1" applyAlignment="1">
      <alignment horizontal="center" vertical="center" wrapText="1"/>
    </xf>
    <xf numFmtId="0" fontId="7" fillId="10" borderId="0" xfId="2" applyFont="1" applyFill="1" applyAlignment="1">
      <alignment horizontal="center" vertical="center" wrapText="1"/>
    </xf>
    <xf numFmtId="0" fontId="7" fillId="10" borderId="35" xfId="2" applyFont="1" applyFill="1" applyBorder="1" applyAlignment="1">
      <alignment horizontal="center" vertical="center" wrapText="1"/>
    </xf>
    <xf numFmtId="0" fontId="18" fillId="10" borderId="17" xfId="2" applyFont="1" applyFill="1" applyBorder="1" applyAlignment="1">
      <alignment horizontal="center" vertical="center"/>
    </xf>
    <xf numFmtId="0" fontId="18" fillId="10" borderId="18" xfId="2" applyFont="1" applyFill="1" applyBorder="1" applyAlignment="1">
      <alignment horizontal="center" vertical="center"/>
    </xf>
    <xf numFmtId="0" fontId="18" fillId="10" borderId="36" xfId="2" applyFont="1" applyFill="1" applyBorder="1" applyAlignment="1">
      <alignment horizontal="center" vertical="center"/>
    </xf>
    <xf numFmtId="0" fontId="8" fillId="0" borderId="1" xfId="2" applyFont="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3" fillId="0" borderId="10" xfId="1" applyFont="1" applyBorder="1" applyAlignment="1">
      <alignment horizontal="left"/>
    </xf>
    <xf numFmtId="0" fontId="23" fillId="0" borderId="10" xfId="2" applyFont="1" applyBorder="1" applyAlignment="1">
      <alignment horizontal="center" vertical="center"/>
    </xf>
    <xf numFmtId="0" fontId="3" fillId="0" borderId="10" xfId="1" applyFont="1" applyBorder="1" applyAlignment="1">
      <alignment horizontal="left" vertical="center"/>
    </xf>
    <xf numFmtId="0" fontId="3" fillId="0" borderId="10" xfId="1" applyFont="1" applyBorder="1" applyAlignment="1">
      <alignment horizontal="left" vertical="center" wrapText="1"/>
    </xf>
    <xf numFmtId="0" fontId="3" fillId="0" borderId="41" xfId="1" applyFont="1" applyBorder="1" applyAlignment="1">
      <alignment horizontal="left" vertical="center" wrapText="1"/>
    </xf>
    <xf numFmtId="0" fontId="3" fillId="0" borderId="27" xfId="1" applyFont="1" applyBorder="1" applyAlignment="1">
      <alignment horizontal="left" vertical="center" wrapText="1"/>
    </xf>
    <xf numFmtId="0" fontId="3" fillId="0" borderId="38" xfId="1" applyFont="1" applyBorder="1" applyAlignment="1">
      <alignment horizontal="left" vertical="center" wrapText="1"/>
    </xf>
    <xf numFmtId="0" fontId="6" fillId="0" borderId="25" xfId="2" applyFont="1" applyBorder="1" applyAlignment="1">
      <alignment horizontal="center"/>
    </xf>
    <xf numFmtId="0" fontId="6" fillId="0" borderId="23" xfId="2" applyFont="1" applyBorder="1" applyAlignment="1">
      <alignment horizontal="center"/>
    </xf>
    <xf numFmtId="0" fontId="6" fillId="0" borderId="56" xfId="2" applyFont="1" applyBorder="1" applyAlignment="1">
      <alignment horizontal="center"/>
    </xf>
    <xf numFmtId="0" fontId="36" fillId="0" borderId="10" xfId="2" applyFont="1" applyBorder="1" applyAlignment="1">
      <alignment horizontal="center" vertical="center"/>
    </xf>
    <xf numFmtId="0" fontId="2" fillId="0" borderId="44" xfId="1" applyFont="1" applyBorder="1" applyAlignment="1">
      <alignment horizontal="left" vertical="center" wrapText="1"/>
    </xf>
    <xf numFmtId="0" fontId="2" fillId="0" borderId="45" xfId="1" applyFont="1" applyBorder="1" applyAlignment="1">
      <alignment horizontal="left"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2" fillId="0" borderId="46" xfId="1" applyFont="1" applyBorder="1" applyAlignment="1">
      <alignment horizontal="left" vertical="center" wrapText="1"/>
    </xf>
    <xf numFmtId="0" fontId="2" fillId="0" borderId="47" xfId="1" applyFont="1" applyBorder="1" applyAlignment="1">
      <alignment horizontal="left" vertical="center" wrapText="1"/>
    </xf>
    <xf numFmtId="0" fontId="7" fillId="0" borderId="4" xfId="2" applyFont="1" applyBorder="1" applyAlignment="1">
      <alignment horizontal="center" vertical="center"/>
    </xf>
    <xf numFmtId="0" fontId="7" fillId="0" borderId="0" xfId="2" applyFont="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2" fillId="0" borderId="48" xfId="1" applyFont="1" applyBorder="1" applyAlignment="1">
      <alignment horizontal="left" vertical="center" wrapText="1"/>
    </xf>
    <xf numFmtId="0" fontId="2" fillId="0" borderId="49" xfId="1" applyFont="1" applyBorder="1" applyAlignment="1">
      <alignment horizontal="left" vertical="center" wrapText="1"/>
    </xf>
    <xf numFmtId="0" fontId="7" fillId="10" borderId="50" xfId="2" applyFont="1" applyFill="1" applyBorder="1" applyAlignment="1">
      <alignment horizontal="center" vertical="center" wrapText="1"/>
    </xf>
    <xf numFmtId="0" fontId="7" fillId="10" borderId="52" xfId="2" applyFont="1" applyFill="1" applyBorder="1" applyAlignment="1">
      <alignment horizontal="center" vertical="center" wrapText="1"/>
    </xf>
    <xf numFmtId="0" fontId="7" fillId="10" borderId="13" xfId="2" applyFont="1" applyFill="1" applyBorder="1" applyAlignment="1">
      <alignment horizontal="center" vertical="center" wrapText="1"/>
    </xf>
    <xf numFmtId="0" fontId="7" fillId="10" borderId="10" xfId="2" applyFont="1" applyFill="1" applyBorder="1" applyAlignment="1">
      <alignment horizontal="center" vertical="center" wrapText="1"/>
    </xf>
    <xf numFmtId="0" fontId="7" fillId="10" borderId="11" xfId="2" applyFont="1" applyFill="1" applyBorder="1" applyAlignment="1">
      <alignment horizontal="center" vertical="center" wrapText="1"/>
    </xf>
    <xf numFmtId="0" fontId="7" fillId="10" borderId="12" xfId="2" applyFont="1" applyFill="1" applyBorder="1" applyAlignment="1">
      <alignment horizontal="center" vertical="center" wrapText="1"/>
    </xf>
    <xf numFmtId="0" fontId="7" fillId="11" borderId="31" xfId="2" applyFont="1" applyFill="1" applyBorder="1" applyAlignment="1">
      <alignment horizontal="center" vertical="center" wrapText="1"/>
    </xf>
    <xf numFmtId="0" fontId="7" fillId="11" borderId="51" xfId="2" applyFont="1" applyFill="1" applyBorder="1" applyAlignment="1">
      <alignment horizontal="center" vertical="center" wrapText="1"/>
    </xf>
    <xf numFmtId="0" fontId="7" fillId="0" borderId="32" xfId="2" applyFont="1" applyBorder="1" applyAlignment="1">
      <alignment horizontal="center" vertical="center" textRotation="90" wrapText="1"/>
    </xf>
    <xf numFmtId="0" fontId="5" fillId="0" borderId="31"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51" xfId="2" applyFont="1" applyBorder="1" applyAlignment="1">
      <alignment horizontal="center" vertical="center" wrapText="1"/>
    </xf>
    <xf numFmtId="0" fontId="7" fillId="10" borderId="31" xfId="2" applyFont="1" applyFill="1" applyBorder="1" applyAlignment="1">
      <alignment horizontal="center" vertical="center" wrapText="1"/>
    </xf>
    <xf numFmtId="1" fontId="7" fillId="0" borderId="31" xfId="2" applyNumberFormat="1" applyFont="1" applyBorder="1" applyAlignment="1">
      <alignment horizontal="center" vertical="center" wrapText="1"/>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9" fillId="0" borderId="7"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0" xfId="1" applyFont="1" applyBorder="1" applyAlignment="1">
      <alignment horizontal="center" vertical="center" wrapText="1"/>
    </xf>
    <xf numFmtId="0" fontId="14" fillId="0" borderId="21" xfId="1" applyFont="1" applyBorder="1" applyAlignment="1">
      <alignment horizontal="center" vertical="center" wrapText="1"/>
    </xf>
    <xf numFmtId="166" fontId="14" fillId="0" borderId="23" xfId="3" applyFont="1" applyBorder="1" applyAlignment="1">
      <alignment horizontal="center"/>
    </xf>
    <xf numFmtId="166" fontId="14" fillId="0" borderId="24" xfId="3" applyFont="1" applyBorder="1" applyAlignment="1">
      <alignment horizontal="center"/>
    </xf>
    <xf numFmtId="0" fontId="14" fillId="0" borderId="19" xfId="1" applyFont="1" applyBorder="1" applyAlignment="1">
      <alignment horizontal="center" wrapText="1"/>
    </xf>
    <xf numFmtId="0" fontId="14" fillId="0" borderId="20" xfId="1" applyFont="1" applyBorder="1" applyAlignment="1">
      <alignment horizontal="center" wrapText="1"/>
    </xf>
    <xf numFmtId="0" fontId="14" fillId="0" borderId="21" xfId="1" applyFont="1" applyBorder="1" applyAlignment="1">
      <alignment horizontal="center" wrapText="1"/>
    </xf>
    <xf numFmtId="0" fontId="14" fillId="0" borderId="6" xfId="1" applyFont="1" applyBorder="1" applyAlignment="1">
      <alignment horizontal="left" wrapText="1"/>
    </xf>
    <xf numFmtId="0" fontId="14" fillId="0" borderId="7" xfId="1" applyFont="1" applyBorder="1" applyAlignment="1">
      <alignment horizontal="left" wrapText="1"/>
    </xf>
    <xf numFmtId="0" fontId="14" fillId="0" borderId="8" xfId="1" applyFont="1" applyBorder="1" applyAlignment="1">
      <alignment horizontal="left" wrapText="1"/>
    </xf>
    <xf numFmtId="0" fontId="9" fillId="0" borderId="25" xfId="1" applyFont="1" applyBorder="1" applyAlignment="1">
      <alignment horizontal="center" wrapText="1"/>
    </xf>
    <xf numFmtId="0" fontId="9" fillId="0" borderId="23" xfId="1" applyFont="1" applyBorder="1" applyAlignment="1">
      <alignment horizontal="center" wrapText="1"/>
    </xf>
    <xf numFmtId="0" fontId="9" fillId="0" borderId="24" xfId="1" applyFont="1" applyBorder="1" applyAlignment="1">
      <alignment horizontal="center" wrapText="1"/>
    </xf>
    <xf numFmtId="166" fontId="14" fillId="0" borderId="25" xfId="3" applyFont="1" applyBorder="1" applyAlignment="1">
      <alignment horizontal="center"/>
    </xf>
    <xf numFmtId="166" fontId="14" fillId="0" borderId="0" xfId="3" applyFont="1" applyBorder="1" applyAlignment="1">
      <alignment horizontal="center" vertical="center"/>
    </xf>
    <xf numFmtId="0" fontId="14" fillId="0" borderId="25" xfId="1" applyFont="1" applyBorder="1" applyAlignment="1">
      <alignment horizontal="center" wrapText="1"/>
    </xf>
    <xf numFmtId="0" fontId="14" fillId="0" borderId="23" xfId="1" applyFont="1" applyBorder="1" applyAlignment="1">
      <alignment horizontal="center" wrapText="1"/>
    </xf>
    <xf numFmtId="0" fontId="14" fillId="0" borderId="24" xfId="1" applyFont="1" applyBorder="1" applyAlignment="1">
      <alignment horizontal="center" wrapText="1"/>
    </xf>
    <xf numFmtId="0" fontId="9" fillId="0" borderId="19" xfId="1" applyFont="1" applyBorder="1" applyAlignment="1">
      <alignment horizontal="center"/>
    </xf>
    <xf numFmtId="0" fontId="9" fillId="0" borderId="20" xfId="1" applyFont="1" applyBorder="1" applyAlignment="1">
      <alignment horizontal="center"/>
    </xf>
    <xf numFmtId="0" fontId="9" fillId="0" borderId="21" xfId="1" applyFont="1" applyBorder="1" applyAlignment="1">
      <alignment horizontal="center"/>
    </xf>
  </cellXfs>
  <cellStyles count="8">
    <cellStyle name="Excel Built-in Normal" xfId="2" xr:uid="{00000000-0005-0000-0000-000000000000}"/>
    <cellStyle name="Migliaia 2" xfId="3" xr:uid="{00000000-0005-0000-0000-000001000000}"/>
    <cellStyle name="Migliaia 3" xfId="5" xr:uid="{00000000-0005-0000-0000-000002000000}"/>
    <cellStyle name="Migliaia 3 2" xfId="7" xr:uid="{00000000-0005-0000-0000-000003000000}"/>
    <cellStyle name="Normale" xfId="0" builtinId="0"/>
    <cellStyle name="Normale 2" xfId="1" xr:uid="{00000000-0005-0000-0000-000005000000}"/>
    <cellStyle name="Normale 3" xfId="4" xr:uid="{00000000-0005-0000-0000-000006000000}"/>
    <cellStyle name="Percentuale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Q32"/>
  <sheetViews>
    <sheetView showGridLines="0" topLeftCell="A10" zoomScale="80" zoomScaleNormal="80" workbookViewId="0">
      <selection activeCell="I2" sqref="I2:K2"/>
    </sheetView>
  </sheetViews>
  <sheetFormatPr defaultColWidth="8.5703125" defaultRowHeight="15.75" x14ac:dyDescent="0.25"/>
  <cols>
    <col min="1" max="1" width="5.5703125" style="4" customWidth="1"/>
    <col min="2" max="2" width="13.7109375" style="4" customWidth="1"/>
    <col min="3" max="3" width="29" style="4" customWidth="1"/>
    <col min="4" max="4" width="17.5703125" style="4" customWidth="1"/>
    <col min="5" max="5" width="17.5703125" style="7" customWidth="1"/>
    <col min="6" max="6" width="17.7109375" style="7" customWidth="1"/>
    <col min="7" max="7" width="19.5703125" style="4" customWidth="1"/>
    <col min="8" max="8" width="21" style="4" customWidth="1"/>
    <col min="9" max="9" width="18.28515625" style="4" customWidth="1"/>
    <col min="10" max="11" width="16.5703125" style="4" customWidth="1"/>
    <col min="12" max="12" width="15.28515625" style="4" customWidth="1"/>
    <col min="13" max="13" width="25.5703125" style="4" customWidth="1"/>
    <col min="14" max="14" width="8.5703125" style="4"/>
    <col min="15" max="15" width="12" style="4" customWidth="1"/>
    <col min="16" max="16" width="17.7109375" style="4" bestFit="1" customWidth="1"/>
    <col min="17" max="17" width="12" style="4" customWidth="1"/>
    <col min="18" max="254" width="8.5703125" style="4"/>
    <col min="255" max="255" width="5.5703125" style="4" customWidth="1"/>
    <col min="256" max="256" width="13.7109375" style="4" customWidth="1"/>
    <col min="257" max="257" width="29" style="4" customWidth="1"/>
    <col min="258" max="258" width="14.42578125" style="4" customWidth="1"/>
    <col min="259" max="259" width="17.5703125" style="4" customWidth="1"/>
    <col min="260" max="260" width="17.7109375" style="4" customWidth="1"/>
    <col min="261" max="261" width="19.5703125" style="4" customWidth="1"/>
    <col min="262" max="262" width="21" style="4" customWidth="1"/>
    <col min="263" max="263" width="18.28515625" style="4" customWidth="1"/>
    <col min="264" max="266" width="16.5703125" style="4" customWidth="1"/>
    <col min="267" max="267" width="15.28515625" style="4" customWidth="1"/>
    <col min="268" max="268" width="25.5703125" style="4" customWidth="1"/>
    <col min="269" max="269" width="8.5703125" style="4"/>
    <col min="270" max="270" width="12" style="4" customWidth="1"/>
    <col min="271" max="271" width="11.42578125" style="4" customWidth="1"/>
    <col min="272" max="273" width="12" style="4" customWidth="1"/>
    <col min="274" max="510" width="8.5703125" style="4"/>
    <col min="511" max="511" width="5.5703125" style="4" customWidth="1"/>
    <col min="512" max="512" width="13.7109375" style="4" customWidth="1"/>
    <col min="513" max="513" width="29" style="4" customWidth="1"/>
    <col min="514" max="514" width="14.42578125" style="4" customWidth="1"/>
    <col min="515" max="515" width="17.5703125" style="4" customWidth="1"/>
    <col min="516" max="516" width="17.7109375" style="4" customWidth="1"/>
    <col min="517" max="517" width="19.5703125" style="4" customWidth="1"/>
    <col min="518" max="518" width="21" style="4" customWidth="1"/>
    <col min="519" max="519" width="18.28515625" style="4" customWidth="1"/>
    <col min="520" max="522" width="16.5703125" style="4" customWidth="1"/>
    <col min="523" max="523" width="15.28515625" style="4" customWidth="1"/>
    <col min="524" max="524" width="25.5703125" style="4" customWidth="1"/>
    <col min="525" max="525" width="8.5703125" style="4"/>
    <col min="526" max="526" width="12" style="4" customWidth="1"/>
    <col min="527" max="527" width="11.42578125" style="4" customWidth="1"/>
    <col min="528" max="529" width="12" style="4" customWidth="1"/>
    <col min="530" max="766" width="8.5703125" style="4"/>
    <col min="767" max="767" width="5.5703125" style="4" customWidth="1"/>
    <col min="768" max="768" width="13.7109375" style="4" customWidth="1"/>
    <col min="769" max="769" width="29" style="4" customWidth="1"/>
    <col min="770" max="770" width="14.42578125" style="4" customWidth="1"/>
    <col min="771" max="771" width="17.5703125" style="4" customWidth="1"/>
    <col min="772" max="772" width="17.7109375" style="4" customWidth="1"/>
    <col min="773" max="773" width="19.5703125" style="4" customWidth="1"/>
    <col min="774" max="774" width="21" style="4" customWidth="1"/>
    <col min="775" max="775" width="18.28515625" style="4" customWidth="1"/>
    <col min="776" max="778" width="16.5703125" style="4" customWidth="1"/>
    <col min="779" max="779" width="15.28515625" style="4" customWidth="1"/>
    <col min="780" max="780" width="25.5703125" style="4" customWidth="1"/>
    <col min="781" max="781" width="8.5703125" style="4"/>
    <col min="782" max="782" width="12" style="4" customWidth="1"/>
    <col min="783" max="783" width="11.42578125" style="4" customWidth="1"/>
    <col min="784" max="785" width="12" style="4" customWidth="1"/>
    <col min="786" max="1022" width="8.5703125" style="4"/>
    <col min="1023" max="1023" width="5.5703125" style="4" customWidth="1"/>
    <col min="1024" max="1024" width="13.7109375" style="4" customWidth="1"/>
    <col min="1025" max="1025" width="29" style="4" customWidth="1"/>
    <col min="1026" max="1026" width="14.42578125" style="4" customWidth="1"/>
    <col min="1027" max="1027" width="17.5703125" style="4" customWidth="1"/>
    <col min="1028" max="1028" width="17.7109375" style="4" customWidth="1"/>
    <col min="1029" max="1029" width="19.5703125" style="4" customWidth="1"/>
    <col min="1030" max="1030" width="21" style="4" customWidth="1"/>
    <col min="1031" max="1031" width="18.28515625" style="4" customWidth="1"/>
    <col min="1032" max="1034" width="16.5703125" style="4" customWidth="1"/>
    <col min="1035" max="1035" width="15.28515625" style="4" customWidth="1"/>
    <col min="1036" max="1036" width="25.5703125" style="4" customWidth="1"/>
    <col min="1037" max="1037" width="8.5703125" style="4"/>
    <col min="1038" max="1038" width="12" style="4" customWidth="1"/>
    <col min="1039" max="1039" width="11.42578125" style="4" customWidth="1"/>
    <col min="1040" max="1041" width="12" style="4" customWidth="1"/>
    <col min="1042" max="1278" width="8.5703125" style="4"/>
    <col min="1279" max="1279" width="5.5703125" style="4" customWidth="1"/>
    <col min="1280" max="1280" width="13.7109375" style="4" customWidth="1"/>
    <col min="1281" max="1281" width="29" style="4" customWidth="1"/>
    <col min="1282" max="1282" width="14.42578125" style="4" customWidth="1"/>
    <col min="1283" max="1283" width="17.5703125" style="4" customWidth="1"/>
    <col min="1284" max="1284" width="17.7109375" style="4" customWidth="1"/>
    <col min="1285" max="1285" width="19.5703125" style="4" customWidth="1"/>
    <col min="1286" max="1286" width="21" style="4" customWidth="1"/>
    <col min="1287" max="1287" width="18.28515625" style="4" customWidth="1"/>
    <col min="1288" max="1290" width="16.5703125" style="4" customWidth="1"/>
    <col min="1291" max="1291" width="15.28515625" style="4" customWidth="1"/>
    <col min="1292" max="1292" width="25.5703125" style="4" customWidth="1"/>
    <col min="1293" max="1293" width="8.5703125" style="4"/>
    <col min="1294" max="1294" width="12" style="4" customWidth="1"/>
    <col min="1295" max="1295" width="11.42578125" style="4" customWidth="1"/>
    <col min="1296" max="1297" width="12" style="4" customWidth="1"/>
    <col min="1298" max="1534" width="8.5703125" style="4"/>
    <col min="1535" max="1535" width="5.5703125" style="4" customWidth="1"/>
    <col min="1536" max="1536" width="13.7109375" style="4" customWidth="1"/>
    <col min="1537" max="1537" width="29" style="4" customWidth="1"/>
    <col min="1538" max="1538" width="14.42578125" style="4" customWidth="1"/>
    <col min="1539" max="1539" width="17.5703125" style="4" customWidth="1"/>
    <col min="1540" max="1540" width="17.7109375" style="4" customWidth="1"/>
    <col min="1541" max="1541" width="19.5703125" style="4" customWidth="1"/>
    <col min="1542" max="1542" width="21" style="4" customWidth="1"/>
    <col min="1543" max="1543" width="18.28515625" style="4" customWidth="1"/>
    <col min="1544" max="1546" width="16.5703125" style="4" customWidth="1"/>
    <col min="1547" max="1547" width="15.28515625" style="4" customWidth="1"/>
    <col min="1548" max="1548" width="25.5703125" style="4" customWidth="1"/>
    <col min="1549" max="1549" width="8.5703125" style="4"/>
    <col min="1550" max="1550" width="12" style="4" customWidth="1"/>
    <col min="1551" max="1551" width="11.42578125" style="4" customWidth="1"/>
    <col min="1552" max="1553" width="12" style="4" customWidth="1"/>
    <col min="1554" max="1790" width="8.5703125" style="4"/>
    <col min="1791" max="1791" width="5.5703125" style="4" customWidth="1"/>
    <col min="1792" max="1792" width="13.7109375" style="4" customWidth="1"/>
    <col min="1793" max="1793" width="29" style="4" customWidth="1"/>
    <col min="1794" max="1794" width="14.42578125" style="4" customWidth="1"/>
    <col min="1795" max="1795" width="17.5703125" style="4" customWidth="1"/>
    <col min="1796" max="1796" width="17.7109375" style="4" customWidth="1"/>
    <col min="1797" max="1797" width="19.5703125" style="4" customWidth="1"/>
    <col min="1798" max="1798" width="21" style="4" customWidth="1"/>
    <col min="1799" max="1799" width="18.28515625" style="4" customWidth="1"/>
    <col min="1800" max="1802" width="16.5703125" style="4" customWidth="1"/>
    <col min="1803" max="1803" width="15.28515625" style="4" customWidth="1"/>
    <col min="1804" max="1804" width="25.5703125" style="4" customWidth="1"/>
    <col min="1805" max="1805" width="8.5703125" style="4"/>
    <col min="1806" max="1806" width="12" style="4" customWidth="1"/>
    <col min="1807" max="1807" width="11.42578125" style="4" customWidth="1"/>
    <col min="1808" max="1809" width="12" style="4" customWidth="1"/>
    <col min="1810" max="2046" width="8.5703125" style="4"/>
    <col min="2047" max="2047" width="5.5703125" style="4" customWidth="1"/>
    <col min="2048" max="2048" width="13.7109375" style="4" customWidth="1"/>
    <col min="2049" max="2049" width="29" style="4" customWidth="1"/>
    <col min="2050" max="2050" width="14.42578125" style="4" customWidth="1"/>
    <col min="2051" max="2051" width="17.5703125" style="4" customWidth="1"/>
    <col min="2052" max="2052" width="17.7109375" style="4" customWidth="1"/>
    <col min="2053" max="2053" width="19.5703125" style="4" customWidth="1"/>
    <col min="2054" max="2054" width="21" style="4" customWidth="1"/>
    <col min="2055" max="2055" width="18.28515625" style="4" customWidth="1"/>
    <col min="2056" max="2058" width="16.5703125" style="4" customWidth="1"/>
    <col min="2059" max="2059" width="15.28515625" style="4" customWidth="1"/>
    <col min="2060" max="2060" width="25.5703125" style="4" customWidth="1"/>
    <col min="2061" max="2061" width="8.5703125" style="4"/>
    <col min="2062" max="2062" width="12" style="4" customWidth="1"/>
    <col min="2063" max="2063" width="11.42578125" style="4" customWidth="1"/>
    <col min="2064" max="2065" width="12" style="4" customWidth="1"/>
    <col min="2066" max="2302" width="8.5703125" style="4"/>
    <col min="2303" max="2303" width="5.5703125" style="4" customWidth="1"/>
    <col min="2304" max="2304" width="13.7109375" style="4" customWidth="1"/>
    <col min="2305" max="2305" width="29" style="4" customWidth="1"/>
    <col min="2306" max="2306" width="14.42578125" style="4" customWidth="1"/>
    <col min="2307" max="2307" width="17.5703125" style="4" customWidth="1"/>
    <col min="2308" max="2308" width="17.7109375" style="4" customWidth="1"/>
    <col min="2309" max="2309" width="19.5703125" style="4" customWidth="1"/>
    <col min="2310" max="2310" width="21" style="4" customWidth="1"/>
    <col min="2311" max="2311" width="18.28515625" style="4" customWidth="1"/>
    <col min="2312" max="2314" width="16.5703125" style="4" customWidth="1"/>
    <col min="2315" max="2315" width="15.28515625" style="4" customWidth="1"/>
    <col min="2316" max="2316" width="25.5703125" style="4" customWidth="1"/>
    <col min="2317" max="2317" width="8.5703125" style="4"/>
    <col min="2318" max="2318" width="12" style="4" customWidth="1"/>
    <col min="2319" max="2319" width="11.42578125" style="4" customWidth="1"/>
    <col min="2320" max="2321" width="12" style="4" customWidth="1"/>
    <col min="2322" max="2558" width="8.5703125" style="4"/>
    <col min="2559" max="2559" width="5.5703125" style="4" customWidth="1"/>
    <col min="2560" max="2560" width="13.7109375" style="4" customWidth="1"/>
    <col min="2561" max="2561" width="29" style="4" customWidth="1"/>
    <col min="2562" max="2562" width="14.42578125" style="4" customWidth="1"/>
    <col min="2563" max="2563" width="17.5703125" style="4" customWidth="1"/>
    <col min="2564" max="2564" width="17.7109375" style="4" customWidth="1"/>
    <col min="2565" max="2565" width="19.5703125" style="4" customWidth="1"/>
    <col min="2566" max="2566" width="21" style="4" customWidth="1"/>
    <col min="2567" max="2567" width="18.28515625" style="4" customWidth="1"/>
    <col min="2568" max="2570" width="16.5703125" style="4" customWidth="1"/>
    <col min="2571" max="2571" width="15.28515625" style="4" customWidth="1"/>
    <col min="2572" max="2572" width="25.5703125" style="4" customWidth="1"/>
    <col min="2573" max="2573" width="8.5703125" style="4"/>
    <col min="2574" max="2574" width="12" style="4" customWidth="1"/>
    <col min="2575" max="2575" width="11.42578125" style="4" customWidth="1"/>
    <col min="2576" max="2577" width="12" style="4" customWidth="1"/>
    <col min="2578" max="2814" width="8.5703125" style="4"/>
    <col min="2815" max="2815" width="5.5703125" style="4" customWidth="1"/>
    <col min="2816" max="2816" width="13.7109375" style="4" customWidth="1"/>
    <col min="2817" max="2817" width="29" style="4" customWidth="1"/>
    <col min="2818" max="2818" width="14.42578125" style="4" customWidth="1"/>
    <col min="2819" max="2819" width="17.5703125" style="4" customWidth="1"/>
    <col min="2820" max="2820" width="17.7109375" style="4" customWidth="1"/>
    <col min="2821" max="2821" width="19.5703125" style="4" customWidth="1"/>
    <col min="2822" max="2822" width="21" style="4" customWidth="1"/>
    <col min="2823" max="2823" width="18.28515625" style="4" customWidth="1"/>
    <col min="2824" max="2826" width="16.5703125" style="4" customWidth="1"/>
    <col min="2827" max="2827" width="15.28515625" style="4" customWidth="1"/>
    <col min="2828" max="2828" width="25.5703125" style="4" customWidth="1"/>
    <col min="2829" max="2829" width="8.5703125" style="4"/>
    <col min="2830" max="2830" width="12" style="4" customWidth="1"/>
    <col min="2831" max="2831" width="11.42578125" style="4" customWidth="1"/>
    <col min="2832" max="2833" width="12" style="4" customWidth="1"/>
    <col min="2834" max="3070" width="8.5703125" style="4"/>
    <col min="3071" max="3071" width="5.5703125" style="4" customWidth="1"/>
    <col min="3072" max="3072" width="13.7109375" style="4" customWidth="1"/>
    <col min="3073" max="3073" width="29" style="4" customWidth="1"/>
    <col min="3074" max="3074" width="14.42578125" style="4" customWidth="1"/>
    <col min="3075" max="3075" width="17.5703125" style="4" customWidth="1"/>
    <col min="3076" max="3076" width="17.7109375" style="4" customWidth="1"/>
    <col min="3077" max="3077" width="19.5703125" style="4" customWidth="1"/>
    <col min="3078" max="3078" width="21" style="4" customWidth="1"/>
    <col min="3079" max="3079" width="18.28515625" style="4" customWidth="1"/>
    <col min="3080" max="3082" width="16.5703125" style="4" customWidth="1"/>
    <col min="3083" max="3083" width="15.28515625" style="4" customWidth="1"/>
    <col min="3084" max="3084" width="25.5703125" style="4" customWidth="1"/>
    <col min="3085" max="3085" width="8.5703125" style="4"/>
    <col min="3086" max="3086" width="12" style="4" customWidth="1"/>
    <col min="3087" max="3087" width="11.42578125" style="4" customWidth="1"/>
    <col min="3088" max="3089" width="12" style="4" customWidth="1"/>
    <col min="3090" max="3326" width="8.5703125" style="4"/>
    <col min="3327" max="3327" width="5.5703125" style="4" customWidth="1"/>
    <col min="3328" max="3328" width="13.7109375" style="4" customWidth="1"/>
    <col min="3329" max="3329" width="29" style="4" customWidth="1"/>
    <col min="3330" max="3330" width="14.42578125" style="4" customWidth="1"/>
    <col min="3331" max="3331" width="17.5703125" style="4" customWidth="1"/>
    <col min="3332" max="3332" width="17.7109375" style="4" customWidth="1"/>
    <col min="3333" max="3333" width="19.5703125" style="4" customWidth="1"/>
    <col min="3334" max="3334" width="21" style="4" customWidth="1"/>
    <col min="3335" max="3335" width="18.28515625" style="4" customWidth="1"/>
    <col min="3336" max="3338" width="16.5703125" style="4" customWidth="1"/>
    <col min="3339" max="3339" width="15.28515625" style="4" customWidth="1"/>
    <col min="3340" max="3340" width="25.5703125" style="4" customWidth="1"/>
    <col min="3341" max="3341" width="8.5703125" style="4"/>
    <col min="3342" max="3342" width="12" style="4" customWidth="1"/>
    <col min="3343" max="3343" width="11.42578125" style="4" customWidth="1"/>
    <col min="3344" max="3345" width="12" style="4" customWidth="1"/>
    <col min="3346" max="3582" width="8.5703125" style="4"/>
    <col min="3583" max="3583" width="5.5703125" style="4" customWidth="1"/>
    <col min="3584" max="3584" width="13.7109375" style="4" customWidth="1"/>
    <col min="3585" max="3585" width="29" style="4" customWidth="1"/>
    <col min="3586" max="3586" width="14.42578125" style="4" customWidth="1"/>
    <col min="3587" max="3587" width="17.5703125" style="4" customWidth="1"/>
    <col min="3588" max="3588" width="17.7109375" style="4" customWidth="1"/>
    <col min="3589" max="3589" width="19.5703125" style="4" customWidth="1"/>
    <col min="3590" max="3590" width="21" style="4" customWidth="1"/>
    <col min="3591" max="3591" width="18.28515625" style="4" customWidth="1"/>
    <col min="3592" max="3594" width="16.5703125" style="4" customWidth="1"/>
    <col min="3595" max="3595" width="15.28515625" style="4" customWidth="1"/>
    <col min="3596" max="3596" width="25.5703125" style="4" customWidth="1"/>
    <col min="3597" max="3597" width="8.5703125" style="4"/>
    <col min="3598" max="3598" width="12" style="4" customWidth="1"/>
    <col min="3599" max="3599" width="11.42578125" style="4" customWidth="1"/>
    <col min="3600" max="3601" width="12" style="4" customWidth="1"/>
    <col min="3602" max="3838" width="8.5703125" style="4"/>
    <col min="3839" max="3839" width="5.5703125" style="4" customWidth="1"/>
    <col min="3840" max="3840" width="13.7109375" style="4" customWidth="1"/>
    <col min="3841" max="3841" width="29" style="4" customWidth="1"/>
    <col min="3842" max="3842" width="14.42578125" style="4" customWidth="1"/>
    <col min="3843" max="3843" width="17.5703125" style="4" customWidth="1"/>
    <col min="3844" max="3844" width="17.7109375" style="4" customWidth="1"/>
    <col min="3845" max="3845" width="19.5703125" style="4" customWidth="1"/>
    <col min="3846" max="3846" width="21" style="4" customWidth="1"/>
    <col min="3847" max="3847" width="18.28515625" style="4" customWidth="1"/>
    <col min="3848" max="3850" width="16.5703125" style="4" customWidth="1"/>
    <col min="3851" max="3851" width="15.28515625" style="4" customWidth="1"/>
    <col min="3852" max="3852" width="25.5703125" style="4" customWidth="1"/>
    <col min="3853" max="3853" width="8.5703125" style="4"/>
    <col min="3854" max="3854" width="12" style="4" customWidth="1"/>
    <col min="3855" max="3855" width="11.42578125" style="4" customWidth="1"/>
    <col min="3856" max="3857" width="12" style="4" customWidth="1"/>
    <col min="3858" max="4094" width="8.5703125" style="4"/>
    <col min="4095" max="4095" width="5.5703125" style="4" customWidth="1"/>
    <col min="4096" max="4096" width="13.7109375" style="4" customWidth="1"/>
    <col min="4097" max="4097" width="29" style="4" customWidth="1"/>
    <col min="4098" max="4098" width="14.42578125" style="4" customWidth="1"/>
    <col min="4099" max="4099" width="17.5703125" style="4" customWidth="1"/>
    <col min="4100" max="4100" width="17.7109375" style="4" customWidth="1"/>
    <col min="4101" max="4101" width="19.5703125" style="4" customWidth="1"/>
    <col min="4102" max="4102" width="21" style="4" customWidth="1"/>
    <col min="4103" max="4103" width="18.28515625" style="4" customWidth="1"/>
    <col min="4104" max="4106" width="16.5703125" style="4" customWidth="1"/>
    <col min="4107" max="4107" width="15.28515625" style="4" customWidth="1"/>
    <col min="4108" max="4108" width="25.5703125" style="4" customWidth="1"/>
    <col min="4109" max="4109" width="8.5703125" style="4"/>
    <col min="4110" max="4110" width="12" style="4" customWidth="1"/>
    <col min="4111" max="4111" width="11.42578125" style="4" customWidth="1"/>
    <col min="4112" max="4113" width="12" style="4" customWidth="1"/>
    <col min="4114" max="4350" width="8.5703125" style="4"/>
    <col min="4351" max="4351" width="5.5703125" style="4" customWidth="1"/>
    <col min="4352" max="4352" width="13.7109375" style="4" customWidth="1"/>
    <col min="4353" max="4353" width="29" style="4" customWidth="1"/>
    <col min="4354" max="4354" width="14.42578125" style="4" customWidth="1"/>
    <col min="4355" max="4355" width="17.5703125" style="4" customWidth="1"/>
    <col min="4356" max="4356" width="17.7109375" style="4" customWidth="1"/>
    <col min="4357" max="4357" width="19.5703125" style="4" customWidth="1"/>
    <col min="4358" max="4358" width="21" style="4" customWidth="1"/>
    <col min="4359" max="4359" width="18.28515625" style="4" customWidth="1"/>
    <col min="4360" max="4362" width="16.5703125" style="4" customWidth="1"/>
    <col min="4363" max="4363" width="15.28515625" style="4" customWidth="1"/>
    <col min="4364" max="4364" width="25.5703125" style="4" customWidth="1"/>
    <col min="4365" max="4365" width="8.5703125" style="4"/>
    <col min="4366" max="4366" width="12" style="4" customWidth="1"/>
    <col min="4367" max="4367" width="11.42578125" style="4" customWidth="1"/>
    <col min="4368" max="4369" width="12" style="4" customWidth="1"/>
    <col min="4370" max="4606" width="8.5703125" style="4"/>
    <col min="4607" max="4607" width="5.5703125" style="4" customWidth="1"/>
    <col min="4608" max="4608" width="13.7109375" style="4" customWidth="1"/>
    <col min="4609" max="4609" width="29" style="4" customWidth="1"/>
    <col min="4610" max="4610" width="14.42578125" style="4" customWidth="1"/>
    <col min="4611" max="4611" width="17.5703125" style="4" customWidth="1"/>
    <col min="4612" max="4612" width="17.7109375" style="4" customWidth="1"/>
    <col min="4613" max="4613" width="19.5703125" style="4" customWidth="1"/>
    <col min="4614" max="4614" width="21" style="4" customWidth="1"/>
    <col min="4615" max="4615" width="18.28515625" style="4" customWidth="1"/>
    <col min="4616" max="4618" width="16.5703125" style="4" customWidth="1"/>
    <col min="4619" max="4619" width="15.28515625" style="4" customWidth="1"/>
    <col min="4620" max="4620" width="25.5703125" style="4" customWidth="1"/>
    <col min="4621" max="4621" width="8.5703125" style="4"/>
    <col min="4622" max="4622" width="12" style="4" customWidth="1"/>
    <col min="4623" max="4623" width="11.42578125" style="4" customWidth="1"/>
    <col min="4624" max="4625" width="12" style="4" customWidth="1"/>
    <col min="4626" max="4862" width="8.5703125" style="4"/>
    <col min="4863" max="4863" width="5.5703125" style="4" customWidth="1"/>
    <col min="4864" max="4864" width="13.7109375" style="4" customWidth="1"/>
    <col min="4865" max="4865" width="29" style="4" customWidth="1"/>
    <col min="4866" max="4866" width="14.42578125" style="4" customWidth="1"/>
    <col min="4867" max="4867" width="17.5703125" style="4" customWidth="1"/>
    <col min="4868" max="4868" width="17.7109375" style="4" customWidth="1"/>
    <col min="4869" max="4869" width="19.5703125" style="4" customWidth="1"/>
    <col min="4870" max="4870" width="21" style="4" customWidth="1"/>
    <col min="4871" max="4871" width="18.28515625" style="4" customWidth="1"/>
    <col min="4872" max="4874" width="16.5703125" style="4" customWidth="1"/>
    <col min="4875" max="4875" width="15.28515625" style="4" customWidth="1"/>
    <col min="4876" max="4876" width="25.5703125" style="4" customWidth="1"/>
    <col min="4877" max="4877" width="8.5703125" style="4"/>
    <col min="4878" max="4878" width="12" style="4" customWidth="1"/>
    <col min="4879" max="4879" width="11.42578125" style="4" customWidth="1"/>
    <col min="4880" max="4881" width="12" style="4" customWidth="1"/>
    <col min="4882" max="5118" width="8.5703125" style="4"/>
    <col min="5119" max="5119" width="5.5703125" style="4" customWidth="1"/>
    <col min="5120" max="5120" width="13.7109375" style="4" customWidth="1"/>
    <col min="5121" max="5121" width="29" style="4" customWidth="1"/>
    <col min="5122" max="5122" width="14.42578125" style="4" customWidth="1"/>
    <col min="5123" max="5123" width="17.5703125" style="4" customWidth="1"/>
    <col min="5124" max="5124" width="17.7109375" style="4" customWidth="1"/>
    <col min="5125" max="5125" width="19.5703125" style="4" customWidth="1"/>
    <col min="5126" max="5126" width="21" style="4" customWidth="1"/>
    <col min="5127" max="5127" width="18.28515625" style="4" customWidth="1"/>
    <col min="5128" max="5130" width="16.5703125" style="4" customWidth="1"/>
    <col min="5131" max="5131" width="15.28515625" style="4" customWidth="1"/>
    <col min="5132" max="5132" width="25.5703125" style="4" customWidth="1"/>
    <col min="5133" max="5133" width="8.5703125" style="4"/>
    <col min="5134" max="5134" width="12" style="4" customWidth="1"/>
    <col min="5135" max="5135" width="11.42578125" style="4" customWidth="1"/>
    <col min="5136" max="5137" width="12" style="4" customWidth="1"/>
    <col min="5138" max="5374" width="8.5703125" style="4"/>
    <col min="5375" max="5375" width="5.5703125" style="4" customWidth="1"/>
    <col min="5376" max="5376" width="13.7109375" style="4" customWidth="1"/>
    <col min="5377" max="5377" width="29" style="4" customWidth="1"/>
    <col min="5378" max="5378" width="14.42578125" style="4" customWidth="1"/>
    <col min="5379" max="5379" width="17.5703125" style="4" customWidth="1"/>
    <col min="5380" max="5380" width="17.7109375" style="4" customWidth="1"/>
    <col min="5381" max="5381" width="19.5703125" style="4" customWidth="1"/>
    <col min="5382" max="5382" width="21" style="4" customWidth="1"/>
    <col min="5383" max="5383" width="18.28515625" style="4" customWidth="1"/>
    <col min="5384" max="5386" width="16.5703125" style="4" customWidth="1"/>
    <col min="5387" max="5387" width="15.28515625" style="4" customWidth="1"/>
    <col min="5388" max="5388" width="25.5703125" style="4" customWidth="1"/>
    <col min="5389" max="5389" width="8.5703125" style="4"/>
    <col min="5390" max="5390" width="12" style="4" customWidth="1"/>
    <col min="5391" max="5391" width="11.42578125" style="4" customWidth="1"/>
    <col min="5392" max="5393" width="12" style="4" customWidth="1"/>
    <col min="5394" max="5630" width="8.5703125" style="4"/>
    <col min="5631" max="5631" width="5.5703125" style="4" customWidth="1"/>
    <col min="5632" max="5632" width="13.7109375" style="4" customWidth="1"/>
    <col min="5633" max="5633" width="29" style="4" customWidth="1"/>
    <col min="5634" max="5634" width="14.42578125" style="4" customWidth="1"/>
    <col min="5635" max="5635" width="17.5703125" style="4" customWidth="1"/>
    <col min="5636" max="5636" width="17.7109375" style="4" customWidth="1"/>
    <col min="5637" max="5637" width="19.5703125" style="4" customWidth="1"/>
    <col min="5638" max="5638" width="21" style="4" customWidth="1"/>
    <col min="5639" max="5639" width="18.28515625" style="4" customWidth="1"/>
    <col min="5640" max="5642" width="16.5703125" style="4" customWidth="1"/>
    <col min="5643" max="5643" width="15.28515625" style="4" customWidth="1"/>
    <col min="5644" max="5644" width="25.5703125" style="4" customWidth="1"/>
    <col min="5645" max="5645" width="8.5703125" style="4"/>
    <col min="5646" max="5646" width="12" style="4" customWidth="1"/>
    <col min="5647" max="5647" width="11.42578125" style="4" customWidth="1"/>
    <col min="5648" max="5649" width="12" style="4" customWidth="1"/>
    <col min="5650" max="5886" width="8.5703125" style="4"/>
    <col min="5887" max="5887" width="5.5703125" style="4" customWidth="1"/>
    <col min="5888" max="5888" width="13.7109375" style="4" customWidth="1"/>
    <col min="5889" max="5889" width="29" style="4" customWidth="1"/>
    <col min="5890" max="5890" width="14.42578125" style="4" customWidth="1"/>
    <col min="5891" max="5891" width="17.5703125" style="4" customWidth="1"/>
    <col min="5892" max="5892" width="17.7109375" style="4" customWidth="1"/>
    <col min="5893" max="5893" width="19.5703125" style="4" customWidth="1"/>
    <col min="5894" max="5894" width="21" style="4" customWidth="1"/>
    <col min="5895" max="5895" width="18.28515625" style="4" customWidth="1"/>
    <col min="5896" max="5898" width="16.5703125" style="4" customWidth="1"/>
    <col min="5899" max="5899" width="15.28515625" style="4" customWidth="1"/>
    <col min="5900" max="5900" width="25.5703125" style="4" customWidth="1"/>
    <col min="5901" max="5901" width="8.5703125" style="4"/>
    <col min="5902" max="5902" width="12" style="4" customWidth="1"/>
    <col min="5903" max="5903" width="11.42578125" style="4" customWidth="1"/>
    <col min="5904" max="5905" width="12" style="4" customWidth="1"/>
    <col min="5906" max="6142" width="8.5703125" style="4"/>
    <col min="6143" max="6143" width="5.5703125" style="4" customWidth="1"/>
    <col min="6144" max="6144" width="13.7109375" style="4" customWidth="1"/>
    <col min="6145" max="6145" width="29" style="4" customWidth="1"/>
    <col min="6146" max="6146" width="14.42578125" style="4" customWidth="1"/>
    <col min="6147" max="6147" width="17.5703125" style="4" customWidth="1"/>
    <col min="6148" max="6148" width="17.7109375" style="4" customWidth="1"/>
    <col min="6149" max="6149" width="19.5703125" style="4" customWidth="1"/>
    <col min="6150" max="6150" width="21" style="4" customWidth="1"/>
    <col min="6151" max="6151" width="18.28515625" style="4" customWidth="1"/>
    <col min="6152" max="6154" width="16.5703125" style="4" customWidth="1"/>
    <col min="6155" max="6155" width="15.28515625" style="4" customWidth="1"/>
    <col min="6156" max="6156" width="25.5703125" style="4" customWidth="1"/>
    <col min="6157" max="6157" width="8.5703125" style="4"/>
    <col min="6158" max="6158" width="12" style="4" customWidth="1"/>
    <col min="6159" max="6159" width="11.42578125" style="4" customWidth="1"/>
    <col min="6160" max="6161" width="12" style="4" customWidth="1"/>
    <col min="6162" max="6398" width="8.5703125" style="4"/>
    <col min="6399" max="6399" width="5.5703125" style="4" customWidth="1"/>
    <col min="6400" max="6400" width="13.7109375" style="4" customWidth="1"/>
    <col min="6401" max="6401" width="29" style="4" customWidth="1"/>
    <col min="6402" max="6402" width="14.42578125" style="4" customWidth="1"/>
    <col min="6403" max="6403" width="17.5703125" style="4" customWidth="1"/>
    <col min="6404" max="6404" width="17.7109375" style="4" customWidth="1"/>
    <col min="6405" max="6405" width="19.5703125" style="4" customWidth="1"/>
    <col min="6406" max="6406" width="21" style="4" customWidth="1"/>
    <col min="6407" max="6407" width="18.28515625" style="4" customWidth="1"/>
    <col min="6408" max="6410" width="16.5703125" style="4" customWidth="1"/>
    <col min="6411" max="6411" width="15.28515625" style="4" customWidth="1"/>
    <col min="6412" max="6412" width="25.5703125" style="4" customWidth="1"/>
    <col min="6413" max="6413" width="8.5703125" style="4"/>
    <col min="6414" max="6414" width="12" style="4" customWidth="1"/>
    <col min="6415" max="6415" width="11.42578125" style="4" customWidth="1"/>
    <col min="6416" max="6417" width="12" style="4" customWidth="1"/>
    <col min="6418" max="6654" width="8.5703125" style="4"/>
    <col min="6655" max="6655" width="5.5703125" style="4" customWidth="1"/>
    <col min="6656" max="6656" width="13.7109375" style="4" customWidth="1"/>
    <col min="6657" max="6657" width="29" style="4" customWidth="1"/>
    <col min="6658" max="6658" width="14.42578125" style="4" customWidth="1"/>
    <col min="6659" max="6659" width="17.5703125" style="4" customWidth="1"/>
    <col min="6660" max="6660" width="17.7109375" style="4" customWidth="1"/>
    <col min="6661" max="6661" width="19.5703125" style="4" customWidth="1"/>
    <col min="6662" max="6662" width="21" style="4" customWidth="1"/>
    <col min="6663" max="6663" width="18.28515625" style="4" customWidth="1"/>
    <col min="6664" max="6666" width="16.5703125" style="4" customWidth="1"/>
    <col min="6667" max="6667" width="15.28515625" style="4" customWidth="1"/>
    <col min="6668" max="6668" width="25.5703125" style="4" customWidth="1"/>
    <col min="6669" max="6669" width="8.5703125" style="4"/>
    <col min="6670" max="6670" width="12" style="4" customWidth="1"/>
    <col min="6671" max="6671" width="11.42578125" style="4" customWidth="1"/>
    <col min="6672" max="6673" width="12" style="4" customWidth="1"/>
    <col min="6674" max="6910" width="8.5703125" style="4"/>
    <col min="6911" max="6911" width="5.5703125" style="4" customWidth="1"/>
    <col min="6912" max="6912" width="13.7109375" style="4" customWidth="1"/>
    <col min="6913" max="6913" width="29" style="4" customWidth="1"/>
    <col min="6914" max="6914" width="14.42578125" style="4" customWidth="1"/>
    <col min="6915" max="6915" width="17.5703125" style="4" customWidth="1"/>
    <col min="6916" max="6916" width="17.7109375" style="4" customWidth="1"/>
    <col min="6917" max="6917" width="19.5703125" style="4" customWidth="1"/>
    <col min="6918" max="6918" width="21" style="4" customWidth="1"/>
    <col min="6919" max="6919" width="18.28515625" style="4" customWidth="1"/>
    <col min="6920" max="6922" width="16.5703125" style="4" customWidth="1"/>
    <col min="6923" max="6923" width="15.28515625" style="4" customWidth="1"/>
    <col min="6924" max="6924" width="25.5703125" style="4" customWidth="1"/>
    <col min="6925" max="6925" width="8.5703125" style="4"/>
    <col min="6926" max="6926" width="12" style="4" customWidth="1"/>
    <col min="6927" max="6927" width="11.42578125" style="4" customWidth="1"/>
    <col min="6928" max="6929" width="12" style="4" customWidth="1"/>
    <col min="6930" max="7166" width="8.5703125" style="4"/>
    <col min="7167" max="7167" width="5.5703125" style="4" customWidth="1"/>
    <col min="7168" max="7168" width="13.7109375" style="4" customWidth="1"/>
    <col min="7169" max="7169" width="29" style="4" customWidth="1"/>
    <col min="7170" max="7170" width="14.42578125" style="4" customWidth="1"/>
    <col min="7171" max="7171" width="17.5703125" style="4" customWidth="1"/>
    <col min="7172" max="7172" width="17.7109375" style="4" customWidth="1"/>
    <col min="7173" max="7173" width="19.5703125" style="4" customWidth="1"/>
    <col min="7174" max="7174" width="21" style="4" customWidth="1"/>
    <col min="7175" max="7175" width="18.28515625" style="4" customWidth="1"/>
    <col min="7176" max="7178" width="16.5703125" style="4" customWidth="1"/>
    <col min="7179" max="7179" width="15.28515625" style="4" customWidth="1"/>
    <col min="7180" max="7180" width="25.5703125" style="4" customWidth="1"/>
    <col min="7181" max="7181" width="8.5703125" style="4"/>
    <col min="7182" max="7182" width="12" style="4" customWidth="1"/>
    <col min="7183" max="7183" width="11.42578125" style="4" customWidth="1"/>
    <col min="7184" max="7185" width="12" style="4" customWidth="1"/>
    <col min="7186" max="7422" width="8.5703125" style="4"/>
    <col min="7423" max="7423" width="5.5703125" style="4" customWidth="1"/>
    <col min="7424" max="7424" width="13.7109375" style="4" customWidth="1"/>
    <col min="7425" max="7425" width="29" style="4" customWidth="1"/>
    <col min="7426" max="7426" width="14.42578125" style="4" customWidth="1"/>
    <col min="7427" max="7427" width="17.5703125" style="4" customWidth="1"/>
    <col min="7428" max="7428" width="17.7109375" style="4" customWidth="1"/>
    <col min="7429" max="7429" width="19.5703125" style="4" customWidth="1"/>
    <col min="7430" max="7430" width="21" style="4" customWidth="1"/>
    <col min="7431" max="7431" width="18.28515625" style="4" customWidth="1"/>
    <col min="7432" max="7434" width="16.5703125" style="4" customWidth="1"/>
    <col min="7435" max="7435" width="15.28515625" style="4" customWidth="1"/>
    <col min="7436" max="7436" width="25.5703125" style="4" customWidth="1"/>
    <col min="7437" max="7437" width="8.5703125" style="4"/>
    <col min="7438" max="7438" width="12" style="4" customWidth="1"/>
    <col min="7439" max="7439" width="11.42578125" style="4" customWidth="1"/>
    <col min="7440" max="7441" width="12" style="4" customWidth="1"/>
    <col min="7442" max="7678" width="8.5703125" style="4"/>
    <col min="7679" max="7679" width="5.5703125" style="4" customWidth="1"/>
    <col min="7680" max="7680" width="13.7109375" style="4" customWidth="1"/>
    <col min="7681" max="7681" width="29" style="4" customWidth="1"/>
    <col min="7682" max="7682" width="14.42578125" style="4" customWidth="1"/>
    <col min="7683" max="7683" width="17.5703125" style="4" customWidth="1"/>
    <col min="7684" max="7684" width="17.7109375" style="4" customWidth="1"/>
    <col min="7685" max="7685" width="19.5703125" style="4" customWidth="1"/>
    <col min="7686" max="7686" width="21" style="4" customWidth="1"/>
    <col min="7687" max="7687" width="18.28515625" style="4" customWidth="1"/>
    <col min="7688" max="7690" width="16.5703125" style="4" customWidth="1"/>
    <col min="7691" max="7691" width="15.28515625" style="4" customWidth="1"/>
    <col min="7692" max="7692" width="25.5703125" style="4" customWidth="1"/>
    <col min="7693" max="7693" width="8.5703125" style="4"/>
    <col min="7694" max="7694" width="12" style="4" customWidth="1"/>
    <col min="7695" max="7695" width="11.42578125" style="4" customWidth="1"/>
    <col min="7696" max="7697" width="12" style="4" customWidth="1"/>
    <col min="7698" max="7934" width="8.5703125" style="4"/>
    <col min="7935" max="7935" width="5.5703125" style="4" customWidth="1"/>
    <col min="7936" max="7936" width="13.7109375" style="4" customWidth="1"/>
    <col min="7937" max="7937" width="29" style="4" customWidth="1"/>
    <col min="7938" max="7938" width="14.42578125" style="4" customWidth="1"/>
    <col min="7939" max="7939" width="17.5703125" style="4" customWidth="1"/>
    <col min="7940" max="7940" width="17.7109375" style="4" customWidth="1"/>
    <col min="7941" max="7941" width="19.5703125" style="4" customWidth="1"/>
    <col min="7942" max="7942" width="21" style="4" customWidth="1"/>
    <col min="7943" max="7943" width="18.28515625" style="4" customWidth="1"/>
    <col min="7944" max="7946" width="16.5703125" style="4" customWidth="1"/>
    <col min="7947" max="7947" width="15.28515625" style="4" customWidth="1"/>
    <col min="7948" max="7948" width="25.5703125" style="4" customWidth="1"/>
    <col min="7949" max="7949" width="8.5703125" style="4"/>
    <col min="7950" max="7950" width="12" style="4" customWidth="1"/>
    <col min="7951" max="7951" width="11.42578125" style="4" customWidth="1"/>
    <col min="7952" max="7953" width="12" style="4" customWidth="1"/>
    <col min="7954" max="8190" width="8.5703125" style="4"/>
    <col min="8191" max="8191" width="5.5703125" style="4" customWidth="1"/>
    <col min="8192" max="8192" width="13.7109375" style="4" customWidth="1"/>
    <col min="8193" max="8193" width="29" style="4" customWidth="1"/>
    <col min="8194" max="8194" width="14.42578125" style="4" customWidth="1"/>
    <col min="8195" max="8195" width="17.5703125" style="4" customWidth="1"/>
    <col min="8196" max="8196" width="17.7109375" style="4" customWidth="1"/>
    <col min="8197" max="8197" width="19.5703125" style="4" customWidth="1"/>
    <col min="8198" max="8198" width="21" style="4" customWidth="1"/>
    <col min="8199" max="8199" width="18.28515625" style="4" customWidth="1"/>
    <col min="8200" max="8202" width="16.5703125" style="4" customWidth="1"/>
    <col min="8203" max="8203" width="15.28515625" style="4" customWidth="1"/>
    <col min="8204" max="8204" width="25.5703125" style="4" customWidth="1"/>
    <col min="8205" max="8205" width="8.5703125" style="4"/>
    <col min="8206" max="8206" width="12" style="4" customWidth="1"/>
    <col min="8207" max="8207" width="11.42578125" style="4" customWidth="1"/>
    <col min="8208" max="8209" width="12" style="4" customWidth="1"/>
    <col min="8210" max="8446" width="8.5703125" style="4"/>
    <col min="8447" max="8447" width="5.5703125" style="4" customWidth="1"/>
    <col min="8448" max="8448" width="13.7109375" style="4" customWidth="1"/>
    <col min="8449" max="8449" width="29" style="4" customWidth="1"/>
    <col min="8450" max="8450" width="14.42578125" style="4" customWidth="1"/>
    <col min="8451" max="8451" width="17.5703125" style="4" customWidth="1"/>
    <col min="8452" max="8452" width="17.7109375" style="4" customWidth="1"/>
    <col min="8453" max="8453" width="19.5703125" style="4" customWidth="1"/>
    <col min="8454" max="8454" width="21" style="4" customWidth="1"/>
    <col min="8455" max="8455" width="18.28515625" style="4" customWidth="1"/>
    <col min="8456" max="8458" width="16.5703125" style="4" customWidth="1"/>
    <col min="8459" max="8459" width="15.28515625" style="4" customWidth="1"/>
    <col min="8460" max="8460" width="25.5703125" style="4" customWidth="1"/>
    <col min="8461" max="8461" width="8.5703125" style="4"/>
    <col min="8462" max="8462" width="12" style="4" customWidth="1"/>
    <col min="8463" max="8463" width="11.42578125" style="4" customWidth="1"/>
    <col min="8464" max="8465" width="12" style="4" customWidth="1"/>
    <col min="8466" max="8702" width="8.5703125" style="4"/>
    <col min="8703" max="8703" width="5.5703125" style="4" customWidth="1"/>
    <col min="8704" max="8704" width="13.7109375" style="4" customWidth="1"/>
    <col min="8705" max="8705" width="29" style="4" customWidth="1"/>
    <col min="8706" max="8706" width="14.42578125" style="4" customWidth="1"/>
    <col min="8707" max="8707" width="17.5703125" style="4" customWidth="1"/>
    <col min="8708" max="8708" width="17.7109375" style="4" customWidth="1"/>
    <col min="8709" max="8709" width="19.5703125" style="4" customWidth="1"/>
    <col min="8710" max="8710" width="21" style="4" customWidth="1"/>
    <col min="8711" max="8711" width="18.28515625" style="4" customWidth="1"/>
    <col min="8712" max="8714" width="16.5703125" style="4" customWidth="1"/>
    <col min="8715" max="8715" width="15.28515625" style="4" customWidth="1"/>
    <col min="8716" max="8716" width="25.5703125" style="4" customWidth="1"/>
    <col min="8717" max="8717" width="8.5703125" style="4"/>
    <col min="8718" max="8718" width="12" style="4" customWidth="1"/>
    <col min="8719" max="8719" width="11.42578125" style="4" customWidth="1"/>
    <col min="8720" max="8721" width="12" style="4" customWidth="1"/>
    <col min="8722" max="8958" width="8.5703125" style="4"/>
    <col min="8959" max="8959" width="5.5703125" style="4" customWidth="1"/>
    <col min="8960" max="8960" width="13.7109375" style="4" customWidth="1"/>
    <col min="8961" max="8961" width="29" style="4" customWidth="1"/>
    <col min="8962" max="8962" width="14.42578125" style="4" customWidth="1"/>
    <col min="8963" max="8963" width="17.5703125" style="4" customWidth="1"/>
    <col min="8964" max="8964" width="17.7109375" style="4" customWidth="1"/>
    <col min="8965" max="8965" width="19.5703125" style="4" customWidth="1"/>
    <col min="8966" max="8966" width="21" style="4" customWidth="1"/>
    <col min="8967" max="8967" width="18.28515625" style="4" customWidth="1"/>
    <col min="8968" max="8970" width="16.5703125" style="4" customWidth="1"/>
    <col min="8971" max="8971" width="15.28515625" style="4" customWidth="1"/>
    <col min="8972" max="8972" width="25.5703125" style="4" customWidth="1"/>
    <col min="8973" max="8973" width="8.5703125" style="4"/>
    <col min="8974" max="8974" width="12" style="4" customWidth="1"/>
    <col min="8975" max="8975" width="11.42578125" style="4" customWidth="1"/>
    <col min="8976" max="8977" width="12" style="4" customWidth="1"/>
    <col min="8978" max="9214" width="8.5703125" style="4"/>
    <col min="9215" max="9215" width="5.5703125" style="4" customWidth="1"/>
    <col min="9216" max="9216" width="13.7109375" style="4" customWidth="1"/>
    <col min="9217" max="9217" width="29" style="4" customWidth="1"/>
    <col min="9218" max="9218" width="14.42578125" style="4" customWidth="1"/>
    <col min="9219" max="9219" width="17.5703125" style="4" customWidth="1"/>
    <col min="9220" max="9220" width="17.7109375" style="4" customWidth="1"/>
    <col min="9221" max="9221" width="19.5703125" style="4" customWidth="1"/>
    <col min="9222" max="9222" width="21" style="4" customWidth="1"/>
    <col min="9223" max="9223" width="18.28515625" style="4" customWidth="1"/>
    <col min="9224" max="9226" width="16.5703125" style="4" customWidth="1"/>
    <col min="9227" max="9227" width="15.28515625" style="4" customWidth="1"/>
    <col min="9228" max="9228" width="25.5703125" style="4" customWidth="1"/>
    <col min="9229" max="9229" width="8.5703125" style="4"/>
    <col min="9230" max="9230" width="12" style="4" customWidth="1"/>
    <col min="9231" max="9231" width="11.42578125" style="4" customWidth="1"/>
    <col min="9232" max="9233" width="12" style="4" customWidth="1"/>
    <col min="9234" max="9470" width="8.5703125" style="4"/>
    <col min="9471" max="9471" width="5.5703125" style="4" customWidth="1"/>
    <col min="9472" max="9472" width="13.7109375" style="4" customWidth="1"/>
    <col min="9473" max="9473" width="29" style="4" customWidth="1"/>
    <col min="9474" max="9474" width="14.42578125" style="4" customWidth="1"/>
    <col min="9475" max="9475" width="17.5703125" style="4" customWidth="1"/>
    <col min="9476" max="9476" width="17.7109375" style="4" customWidth="1"/>
    <col min="9477" max="9477" width="19.5703125" style="4" customWidth="1"/>
    <col min="9478" max="9478" width="21" style="4" customWidth="1"/>
    <col min="9479" max="9479" width="18.28515625" style="4" customWidth="1"/>
    <col min="9480" max="9482" width="16.5703125" style="4" customWidth="1"/>
    <col min="9483" max="9483" width="15.28515625" style="4" customWidth="1"/>
    <col min="9484" max="9484" width="25.5703125" style="4" customWidth="1"/>
    <col min="9485" max="9485" width="8.5703125" style="4"/>
    <col min="9486" max="9486" width="12" style="4" customWidth="1"/>
    <col min="9487" max="9487" width="11.42578125" style="4" customWidth="1"/>
    <col min="9488" max="9489" width="12" style="4" customWidth="1"/>
    <col min="9490" max="9726" width="8.5703125" style="4"/>
    <col min="9727" max="9727" width="5.5703125" style="4" customWidth="1"/>
    <col min="9728" max="9728" width="13.7109375" style="4" customWidth="1"/>
    <col min="9729" max="9729" width="29" style="4" customWidth="1"/>
    <col min="9730" max="9730" width="14.42578125" style="4" customWidth="1"/>
    <col min="9731" max="9731" width="17.5703125" style="4" customWidth="1"/>
    <col min="9732" max="9732" width="17.7109375" style="4" customWidth="1"/>
    <col min="9733" max="9733" width="19.5703125" style="4" customWidth="1"/>
    <col min="9734" max="9734" width="21" style="4" customWidth="1"/>
    <col min="9735" max="9735" width="18.28515625" style="4" customWidth="1"/>
    <col min="9736" max="9738" width="16.5703125" style="4" customWidth="1"/>
    <col min="9739" max="9739" width="15.28515625" style="4" customWidth="1"/>
    <col min="9740" max="9740" width="25.5703125" style="4" customWidth="1"/>
    <col min="9741" max="9741" width="8.5703125" style="4"/>
    <col min="9742" max="9742" width="12" style="4" customWidth="1"/>
    <col min="9743" max="9743" width="11.42578125" style="4" customWidth="1"/>
    <col min="9744" max="9745" width="12" style="4" customWidth="1"/>
    <col min="9746" max="9982" width="8.5703125" style="4"/>
    <col min="9983" max="9983" width="5.5703125" style="4" customWidth="1"/>
    <col min="9984" max="9984" width="13.7109375" style="4" customWidth="1"/>
    <col min="9985" max="9985" width="29" style="4" customWidth="1"/>
    <col min="9986" max="9986" width="14.42578125" style="4" customWidth="1"/>
    <col min="9987" max="9987" width="17.5703125" style="4" customWidth="1"/>
    <col min="9988" max="9988" width="17.7109375" style="4" customWidth="1"/>
    <col min="9989" max="9989" width="19.5703125" style="4" customWidth="1"/>
    <col min="9990" max="9990" width="21" style="4" customWidth="1"/>
    <col min="9991" max="9991" width="18.28515625" style="4" customWidth="1"/>
    <col min="9992" max="9994" width="16.5703125" style="4" customWidth="1"/>
    <col min="9995" max="9995" width="15.28515625" style="4" customWidth="1"/>
    <col min="9996" max="9996" width="25.5703125" style="4" customWidth="1"/>
    <col min="9997" max="9997" width="8.5703125" style="4"/>
    <col min="9998" max="9998" width="12" style="4" customWidth="1"/>
    <col min="9999" max="9999" width="11.42578125" style="4" customWidth="1"/>
    <col min="10000" max="10001" width="12" style="4" customWidth="1"/>
    <col min="10002" max="10238" width="8.5703125" style="4"/>
    <col min="10239" max="10239" width="5.5703125" style="4" customWidth="1"/>
    <col min="10240" max="10240" width="13.7109375" style="4" customWidth="1"/>
    <col min="10241" max="10241" width="29" style="4" customWidth="1"/>
    <col min="10242" max="10242" width="14.42578125" style="4" customWidth="1"/>
    <col min="10243" max="10243" width="17.5703125" style="4" customWidth="1"/>
    <col min="10244" max="10244" width="17.7109375" style="4" customWidth="1"/>
    <col min="10245" max="10245" width="19.5703125" style="4" customWidth="1"/>
    <col min="10246" max="10246" width="21" style="4" customWidth="1"/>
    <col min="10247" max="10247" width="18.28515625" style="4" customWidth="1"/>
    <col min="10248" max="10250" width="16.5703125" style="4" customWidth="1"/>
    <col min="10251" max="10251" width="15.28515625" style="4" customWidth="1"/>
    <col min="10252" max="10252" width="25.5703125" style="4" customWidth="1"/>
    <col min="10253" max="10253" width="8.5703125" style="4"/>
    <col min="10254" max="10254" width="12" style="4" customWidth="1"/>
    <col min="10255" max="10255" width="11.42578125" style="4" customWidth="1"/>
    <col min="10256" max="10257" width="12" style="4" customWidth="1"/>
    <col min="10258" max="10494" width="8.5703125" style="4"/>
    <col min="10495" max="10495" width="5.5703125" style="4" customWidth="1"/>
    <col min="10496" max="10496" width="13.7109375" style="4" customWidth="1"/>
    <col min="10497" max="10497" width="29" style="4" customWidth="1"/>
    <col min="10498" max="10498" width="14.42578125" style="4" customWidth="1"/>
    <col min="10499" max="10499" width="17.5703125" style="4" customWidth="1"/>
    <col min="10500" max="10500" width="17.7109375" style="4" customWidth="1"/>
    <col min="10501" max="10501" width="19.5703125" style="4" customWidth="1"/>
    <col min="10502" max="10502" width="21" style="4" customWidth="1"/>
    <col min="10503" max="10503" width="18.28515625" style="4" customWidth="1"/>
    <col min="10504" max="10506" width="16.5703125" style="4" customWidth="1"/>
    <col min="10507" max="10507" width="15.28515625" style="4" customWidth="1"/>
    <col min="10508" max="10508" width="25.5703125" style="4" customWidth="1"/>
    <col min="10509" max="10509" width="8.5703125" style="4"/>
    <col min="10510" max="10510" width="12" style="4" customWidth="1"/>
    <col min="10511" max="10511" width="11.42578125" style="4" customWidth="1"/>
    <col min="10512" max="10513" width="12" style="4" customWidth="1"/>
    <col min="10514" max="10750" width="8.5703125" style="4"/>
    <col min="10751" max="10751" width="5.5703125" style="4" customWidth="1"/>
    <col min="10752" max="10752" width="13.7109375" style="4" customWidth="1"/>
    <col min="10753" max="10753" width="29" style="4" customWidth="1"/>
    <col min="10754" max="10754" width="14.42578125" style="4" customWidth="1"/>
    <col min="10755" max="10755" width="17.5703125" style="4" customWidth="1"/>
    <col min="10756" max="10756" width="17.7109375" style="4" customWidth="1"/>
    <col min="10757" max="10757" width="19.5703125" style="4" customWidth="1"/>
    <col min="10758" max="10758" width="21" style="4" customWidth="1"/>
    <col min="10759" max="10759" width="18.28515625" style="4" customWidth="1"/>
    <col min="10760" max="10762" width="16.5703125" style="4" customWidth="1"/>
    <col min="10763" max="10763" width="15.28515625" style="4" customWidth="1"/>
    <col min="10764" max="10764" width="25.5703125" style="4" customWidth="1"/>
    <col min="10765" max="10765" width="8.5703125" style="4"/>
    <col min="10766" max="10766" width="12" style="4" customWidth="1"/>
    <col min="10767" max="10767" width="11.42578125" style="4" customWidth="1"/>
    <col min="10768" max="10769" width="12" style="4" customWidth="1"/>
    <col min="10770" max="11006" width="8.5703125" style="4"/>
    <col min="11007" max="11007" width="5.5703125" style="4" customWidth="1"/>
    <col min="11008" max="11008" width="13.7109375" style="4" customWidth="1"/>
    <col min="11009" max="11009" width="29" style="4" customWidth="1"/>
    <col min="11010" max="11010" width="14.42578125" style="4" customWidth="1"/>
    <col min="11011" max="11011" width="17.5703125" style="4" customWidth="1"/>
    <col min="11012" max="11012" width="17.7109375" style="4" customWidth="1"/>
    <col min="11013" max="11013" width="19.5703125" style="4" customWidth="1"/>
    <col min="11014" max="11014" width="21" style="4" customWidth="1"/>
    <col min="11015" max="11015" width="18.28515625" style="4" customWidth="1"/>
    <col min="11016" max="11018" width="16.5703125" style="4" customWidth="1"/>
    <col min="11019" max="11019" width="15.28515625" style="4" customWidth="1"/>
    <col min="11020" max="11020" width="25.5703125" style="4" customWidth="1"/>
    <col min="11021" max="11021" width="8.5703125" style="4"/>
    <col min="11022" max="11022" width="12" style="4" customWidth="1"/>
    <col min="11023" max="11023" width="11.42578125" style="4" customWidth="1"/>
    <col min="11024" max="11025" width="12" style="4" customWidth="1"/>
    <col min="11026" max="11262" width="8.5703125" style="4"/>
    <col min="11263" max="11263" width="5.5703125" style="4" customWidth="1"/>
    <col min="11264" max="11264" width="13.7109375" style="4" customWidth="1"/>
    <col min="11265" max="11265" width="29" style="4" customWidth="1"/>
    <col min="11266" max="11266" width="14.42578125" style="4" customWidth="1"/>
    <col min="11267" max="11267" width="17.5703125" style="4" customWidth="1"/>
    <col min="11268" max="11268" width="17.7109375" style="4" customWidth="1"/>
    <col min="11269" max="11269" width="19.5703125" style="4" customWidth="1"/>
    <col min="11270" max="11270" width="21" style="4" customWidth="1"/>
    <col min="11271" max="11271" width="18.28515625" style="4" customWidth="1"/>
    <col min="11272" max="11274" width="16.5703125" style="4" customWidth="1"/>
    <col min="11275" max="11275" width="15.28515625" style="4" customWidth="1"/>
    <col min="11276" max="11276" width="25.5703125" style="4" customWidth="1"/>
    <col min="11277" max="11277" width="8.5703125" style="4"/>
    <col min="11278" max="11278" width="12" style="4" customWidth="1"/>
    <col min="11279" max="11279" width="11.42578125" style="4" customWidth="1"/>
    <col min="11280" max="11281" width="12" style="4" customWidth="1"/>
    <col min="11282" max="11518" width="8.5703125" style="4"/>
    <col min="11519" max="11519" width="5.5703125" style="4" customWidth="1"/>
    <col min="11520" max="11520" width="13.7109375" style="4" customWidth="1"/>
    <col min="11521" max="11521" width="29" style="4" customWidth="1"/>
    <col min="11522" max="11522" width="14.42578125" style="4" customWidth="1"/>
    <col min="11523" max="11523" width="17.5703125" style="4" customWidth="1"/>
    <col min="11524" max="11524" width="17.7109375" style="4" customWidth="1"/>
    <col min="11525" max="11525" width="19.5703125" style="4" customWidth="1"/>
    <col min="11526" max="11526" width="21" style="4" customWidth="1"/>
    <col min="11527" max="11527" width="18.28515625" style="4" customWidth="1"/>
    <col min="11528" max="11530" width="16.5703125" style="4" customWidth="1"/>
    <col min="11531" max="11531" width="15.28515625" style="4" customWidth="1"/>
    <col min="11532" max="11532" width="25.5703125" style="4" customWidth="1"/>
    <col min="11533" max="11533" width="8.5703125" style="4"/>
    <col min="11534" max="11534" width="12" style="4" customWidth="1"/>
    <col min="11535" max="11535" width="11.42578125" style="4" customWidth="1"/>
    <col min="11536" max="11537" width="12" style="4" customWidth="1"/>
    <col min="11538" max="11774" width="8.5703125" style="4"/>
    <col min="11775" max="11775" width="5.5703125" style="4" customWidth="1"/>
    <col min="11776" max="11776" width="13.7109375" style="4" customWidth="1"/>
    <col min="11777" max="11777" width="29" style="4" customWidth="1"/>
    <col min="11778" max="11778" width="14.42578125" style="4" customWidth="1"/>
    <col min="11779" max="11779" width="17.5703125" style="4" customWidth="1"/>
    <col min="11780" max="11780" width="17.7109375" style="4" customWidth="1"/>
    <col min="11781" max="11781" width="19.5703125" style="4" customWidth="1"/>
    <col min="11782" max="11782" width="21" style="4" customWidth="1"/>
    <col min="11783" max="11783" width="18.28515625" style="4" customWidth="1"/>
    <col min="11784" max="11786" width="16.5703125" style="4" customWidth="1"/>
    <col min="11787" max="11787" width="15.28515625" style="4" customWidth="1"/>
    <col min="11788" max="11788" width="25.5703125" style="4" customWidth="1"/>
    <col min="11789" max="11789" width="8.5703125" style="4"/>
    <col min="11790" max="11790" width="12" style="4" customWidth="1"/>
    <col min="11791" max="11791" width="11.42578125" style="4" customWidth="1"/>
    <col min="11792" max="11793" width="12" style="4" customWidth="1"/>
    <col min="11794" max="12030" width="8.5703125" style="4"/>
    <col min="12031" max="12031" width="5.5703125" style="4" customWidth="1"/>
    <col min="12032" max="12032" width="13.7109375" style="4" customWidth="1"/>
    <col min="12033" max="12033" width="29" style="4" customWidth="1"/>
    <col min="12034" max="12034" width="14.42578125" style="4" customWidth="1"/>
    <col min="12035" max="12035" width="17.5703125" style="4" customWidth="1"/>
    <col min="12036" max="12036" width="17.7109375" style="4" customWidth="1"/>
    <col min="12037" max="12037" width="19.5703125" style="4" customWidth="1"/>
    <col min="12038" max="12038" width="21" style="4" customWidth="1"/>
    <col min="12039" max="12039" width="18.28515625" style="4" customWidth="1"/>
    <col min="12040" max="12042" width="16.5703125" style="4" customWidth="1"/>
    <col min="12043" max="12043" width="15.28515625" style="4" customWidth="1"/>
    <col min="12044" max="12044" width="25.5703125" style="4" customWidth="1"/>
    <col min="12045" max="12045" width="8.5703125" style="4"/>
    <col min="12046" max="12046" width="12" style="4" customWidth="1"/>
    <col min="12047" max="12047" width="11.42578125" style="4" customWidth="1"/>
    <col min="12048" max="12049" width="12" style="4" customWidth="1"/>
    <col min="12050" max="12286" width="8.5703125" style="4"/>
    <col min="12287" max="12287" width="5.5703125" style="4" customWidth="1"/>
    <col min="12288" max="12288" width="13.7109375" style="4" customWidth="1"/>
    <col min="12289" max="12289" width="29" style="4" customWidth="1"/>
    <col min="12290" max="12290" width="14.42578125" style="4" customWidth="1"/>
    <col min="12291" max="12291" width="17.5703125" style="4" customWidth="1"/>
    <col min="12292" max="12292" width="17.7109375" style="4" customWidth="1"/>
    <col min="12293" max="12293" width="19.5703125" style="4" customWidth="1"/>
    <col min="12294" max="12294" width="21" style="4" customWidth="1"/>
    <col min="12295" max="12295" width="18.28515625" style="4" customWidth="1"/>
    <col min="12296" max="12298" width="16.5703125" style="4" customWidth="1"/>
    <col min="12299" max="12299" width="15.28515625" style="4" customWidth="1"/>
    <col min="12300" max="12300" width="25.5703125" style="4" customWidth="1"/>
    <col min="12301" max="12301" width="8.5703125" style="4"/>
    <col min="12302" max="12302" width="12" style="4" customWidth="1"/>
    <col min="12303" max="12303" width="11.42578125" style="4" customWidth="1"/>
    <col min="12304" max="12305" width="12" style="4" customWidth="1"/>
    <col min="12306" max="12542" width="8.5703125" style="4"/>
    <col min="12543" max="12543" width="5.5703125" style="4" customWidth="1"/>
    <col min="12544" max="12544" width="13.7109375" style="4" customWidth="1"/>
    <col min="12545" max="12545" width="29" style="4" customWidth="1"/>
    <col min="12546" max="12546" width="14.42578125" style="4" customWidth="1"/>
    <col min="12547" max="12547" width="17.5703125" style="4" customWidth="1"/>
    <col min="12548" max="12548" width="17.7109375" style="4" customWidth="1"/>
    <col min="12549" max="12549" width="19.5703125" style="4" customWidth="1"/>
    <col min="12550" max="12550" width="21" style="4" customWidth="1"/>
    <col min="12551" max="12551" width="18.28515625" style="4" customWidth="1"/>
    <col min="12552" max="12554" width="16.5703125" style="4" customWidth="1"/>
    <col min="12555" max="12555" width="15.28515625" style="4" customWidth="1"/>
    <col min="12556" max="12556" width="25.5703125" style="4" customWidth="1"/>
    <col min="12557" max="12557" width="8.5703125" style="4"/>
    <col min="12558" max="12558" width="12" style="4" customWidth="1"/>
    <col min="12559" max="12559" width="11.42578125" style="4" customWidth="1"/>
    <col min="12560" max="12561" width="12" style="4" customWidth="1"/>
    <col min="12562" max="12798" width="8.5703125" style="4"/>
    <col min="12799" max="12799" width="5.5703125" style="4" customWidth="1"/>
    <col min="12800" max="12800" width="13.7109375" style="4" customWidth="1"/>
    <col min="12801" max="12801" width="29" style="4" customWidth="1"/>
    <col min="12802" max="12802" width="14.42578125" style="4" customWidth="1"/>
    <col min="12803" max="12803" width="17.5703125" style="4" customWidth="1"/>
    <col min="12804" max="12804" width="17.7109375" style="4" customWidth="1"/>
    <col min="12805" max="12805" width="19.5703125" style="4" customWidth="1"/>
    <col min="12806" max="12806" width="21" style="4" customWidth="1"/>
    <col min="12807" max="12807" width="18.28515625" style="4" customWidth="1"/>
    <col min="12808" max="12810" width="16.5703125" style="4" customWidth="1"/>
    <col min="12811" max="12811" width="15.28515625" style="4" customWidth="1"/>
    <col min="12812" max="12812" width="25.5703125" style="4" customWidth="1"/>
    <col min="12813" max="12813" width="8.5703125" style="4"/>
    <col min="12814" max="12814" width="12" style="4" customWidth="1"/>
    <col min="12815" max="12815" width="11.42578125" style="4" customWidth="1"/>
    <col min="12816" max="12817" width="12" style="4" customWidth="1"/>
    <col min="12818" max="13054" width="8.5703125" style="4"/>
    <col min="13055" max="13055" width="5.5703125" style="4" customWidth="1"/>
    <col min="13056" max="13056" width="13.7109375" style="4" customWidth="1"/>
    <col min="13057" max="13057" width="29" style="4" customWidth="1"/>
    <col min="13058" max="13058" width="14.42578125" style="4" customWidth="1"/>
    <col min="13059" max="13059" width="17.5703125" style="4" customWidth="1"/>
    <col min="13060" max="13060" width="17.7109375" style="4" customWidth="1"/>
    <col min="13061" max="13061" width="19.5703125" style="4" customWidth="1"/>
    <col min="13062" max="13062" width="21" style="4" customWidth="1"/>
    <col min="13063" max="13063" width="18.28515625" style="4" customWidth="1"/>
    <col min="13064" max="13066" width="16.5703125" style="4" customWidth="1"/>
    <col min="13067" max="13067" width="15.28515625" style="4" customWidth="1"/>
    <col min="13068" max="13068" width="25.5703125" style="4" customWidth="1"/>
    <col min="13069" max="13069" width="8.5703125" style="4"/>
    <col min="13070" max="13070" width="12" style="4" customWidth="1"/>
    <col min="13071" max="13071" width="11.42578125" style="4" customWidth="1"/>
    <col min="13072" max="13073" width="12" style="4" customWidth="1"/>
    <col min="13074" max="13310" width="8.5703125" style="4"/>
    <col min="13311" max="13311" width="5.5703125" style="4" customWidth="1"/>
    <col min="13312" max="13312" width="13.7109375" style="4" customWidth="1"/>
    <col min="13313" max="13313" width="29" style="4" customWidth="1"/>
    <col min="13314" max="13314" width="14.42578125" style="4" customWidth="1"/>
    <col min="13315" max="13315" width="17.5703125" style="4" customWidth="1"/>
    <col min="13316" max="13316" width="17.7109375" style="4" customWidth="1"/>
    <col min="13317" max="13317" width="19.5703125" style="4" customWidth="1"/>
    <col min="13318" max="13318" width="21" style="4" customWidth="1"/>
    <col min="13319" max="13319" width="18.28515625" style="4" customWidth="1"/>
    <col min="13320" max="13322" width="16.5703125" style="4" customWidth="1"/>
    <col min="13323" max="13323" width="15.28515625" style="4" customWidth="1"/>
    <col min="13324" max="13324" width="25.5703125" style="4" customWidth="1"/>
    <col min="13325" max="13325" width="8.5703125" style="4"/>
    <col min="13326" max="13326" width="12" style="4" customWidth="1"/>
    <col min="13327" max="13327" width="11.42578125" style="4" customWidth="1"/>
    <col min="13328" max="13329" width="12" style="4" customWidth="1"/>
    <col min="13330" max="13566" width="8.5703125" style="4"/>
    <col min="13567" max="13567" width="5.5703125" style="4" customWidth="1"/>
    <col min="13568" max="13568" width="13.7109375" style="4" customWidth="1"/>
    <col min="13569" max="13569" width="29" style="4" customWidth="1"/>
    <col min="13570" max="13570" width="14.42578125" style="4" customWidth="1"/>
    <col min="13571" max="13571" width="17.5703125" style="4" customWidth="1"/>
    <col min="13572" max="13572" width="17.7109375" style="4" customWidth="1"/>
    <col min="13573" max="13573" width="19.5703125" style="4" customWidth="1"/>
    <col min="13574" max="13574" width="21" style="4" customWidth="1"/>
    <col min="13575" max="13575" width="18.28515625" style="4" customWidth="1"/>
    <col min="13576" max="13578" width="16.5703125" style="4" customWidth="1"/>
    <col min="13579" max="13579" width="15.28515625" style="4" customWidth="1"/>
    <col min="13580" max="13580" width="25.5703125" style="4" customWidth="1"/>
    <col min="13581" max="13581" width="8.5703125" style="4"/>
    <col min="13582" max="13582" width="12" style="4" customWidth="1"/>
    <col min="13583" max="13583" width="11.42578125" style="4" customWidth="1"/>
    <col min="13584" max="13585" width="12" style="4" customWidth="1"/>
    <col min="13586" max="13822" width="8.5703125" style="4"/>
    <col min="13823" max="13823" width="5.5703125" style="4" customWidth="1"/>
    <col min="13824" max="13824" width="13.7109375" style="4" customWidth="1"/>
    <col min="13825" max="13825" width="29" style="4" customWidth="1"/>
    <col min="13826" max="13826" width="14.42578125" style="4" customWidth="1"/>
    <col min="13827" max="13827" width="17.5703125" style="4" customWidth="1"/>
    <col min="13828" max="13828" width="17.7109375" style="4" customWidth="1"/>
    <col min="13829" max="13829" width="19.5703125" style="4" customWidth="1"/>
    <col min="13830" max="13830" width="21" style="4" customWidth="1"/>
    <col min="13831" max="13831" width="18.28515625" style="4" customWidth="1"/>
    <col min="13832" max="13834" width="16.5703125" style="4" customWidth="1"/>
    <col min="13835" max="13835" width="15.28515625" style="4" customWidth="1"/>
    <col min="13836" max="13836" width="25.5703125" style="4" customWidth="1"/>
    <col min="13837" max="13837" width="8.5703125" style="4"/>
    <col min="13838" max="13838" width="12" style="4" customWidth="1"/>
    <col min="13839" max="13839" width="11.42578125" style="4" customWidth="1"/>
    <col min="13840" max="13841" width="12" style="4" customWidth="1"/>
    <col min="13842" max="14078" width="8.5703125" style="4"/>
    <col min="14079" max="14079" width="5.5703125" style="4" customWidth="1"/>
    <col min="14080" max="14080" width="13.7109375" style="4" customWidth="1"/>
    <col min="14081" max="14081" width="29" style="4" customWidth="1"/>
    <col min="14082" max="14082" width="14.42578125" style="4" customWidth="1"/>
    <col min="14083" max="14083" width="17.5703125" style="4" customWidth="1"/>
    <col min="14084" max="14084" width="17.7109375" style="4" customWidth="1"/>
    <col min="14085" max="14085" width="19.5703125" style="4" customWidth="1"/>
    <col min="14086" max="14086" width="21" style="4" customWidth="1"/>
    <col min="14087" max="14087" width="18.28515625" style="4" customWidth="1"/>
    <col min="14088" max="14090" width="16.5703125" style="4" customWidth="1"/>
    <col min="14091" max="14091" width="15.28515625" style="4" customWidth="1"/>
    <col min="14092" max="14092" width="25.5703125" style="4" customWidth="1"/>
    <col min="14093" max="14093" width="8.5703125" style="4"/>
    <col min="14094" max="14094" width="12" style="4" customWidth="1"/>
    <col min="14095" max="14095" width="11.42578125" style="4" customWidth="1"/>
    <col min="14096" max="14097" width="12" style="4" customWidth="1"/>
    <col min="14098" max="14334" width="8.5703125" style="4"/>
    <col min="14335" max="14335" width="5.5703125" style="4" customWidth="1"/>
    <col min="14336" max="14336" width="13.7109375" style="4" customWidth="1"/>
    <col min="14337" max="14337" width="29" style="4" customWidth="1"/>
    <col min="14338" max="14338" width="14.42578125" style="4" customWidth="1"/>
    <col min="14339" max="14339" width="17.5703125" style="4" customWidth="1"/>
    <col min="14340" max="14340" width="17.7109375" style="4" customWidth="1"/>
    <col min="14341" max="14341" width="19.5703125" style="4" customWidth="1"/>
    <col min="14342" max="14342" width="21" style="4" customWidth="1"/>
    <col min="14343" max="14343" width="18.28515625" style="4" customWidth="1"/>
    <col min="14344" max="14346" width="16.5703125" style="4" customWidth="1"/>
    <col min="14347" max="14347" width="15.28515625" style="4" customWidth="1"/>
    <col min="14348" max="14348" width="25.5703125" style="4" customWidth="1"/>
    <col min="14349" max="14349" width="8.5703125" style="4"/>
    <col min="14350" max="14350" width="12" style="4" customWidth="1"/>
    <col min="14351" max="14351" width="11.42578125" style="4" customWidth="1"/>
    <col min="14352" max="14353" width="12" style="4" customWidth="1"/>
    <col min="14354" max="14590" width="8.5703125" style="4"/>
    <col min="14591" max="14591" width="5.5703125" style="4" customWidth="1"/>
    <col min="14592" max="14592" width="13.7109375" style="4" customWidth="1"/>
    <col min="14593" max="14593" width="29" style="4" customWidth="1"/>
    <col min="14594" max="14594" width="14.42578125" style="4" customWidth="1"/>
    <col min="14595" max="14595" width="17.5703125" style="4" customWidth="1"/>
    <col min="14596" max="14596" width="17.7109375" style="4" customWidth="1"/>
    <col min="14597" max="14597" width="19.5703125" style="4" customWidth="1"/>
    <col min="14598" max="14598" width="21" style="4" customWidth="1"/>
    <col min="14599" max="14599" width="18.28515625" style="4" customWidth="1"/>
    <col min="14600" max="14602" width="16.5703125" style="4" customWidth="1"/>
    <col min="14603" max="14603" width="15.28515625" style="4" customWidth="1"/>
    <col min="14604" max="14604" width="25.5703125" style="4" customWidth="1"/>
    <col min="14605" max="14605" width="8.5703125" style="4"/>
    <col min="14606" max="14606" width="12" style="4" customWidth="1"/>
    <col min="14607" max="14607" width="11.42578125" style="4" customWidth="1"/>
    <col min="14608" max="14609" width="12" style="4" customWidth="1"/>
    <col min="14610" max="14846" width="8.5703125" style="4"/>
    <col min="14847" max="14847" width="5.5703125" style="4" customWidth="1"/>
    <col min="14848" max="14848" width="13.7109375" style="4" customWidth="1"/>
    <col min="14849" max="14849" width="29" style="4" customWidth="1"/>
    <col min="14850" max="14850" width="14.42578125" style="4" customWidth="1"/>
    <col min="14851" max="14851" width="17.5703125" style="4" customWidth="1"/>
    <col min="14852" max="14852" width="17.7109375" style="4" customWidth="1"/>
    <col min="14853" max="14853" width="19.5703125" style="4" customWidth="1"/>
    <col min="14854" max="14854" width="21" style="4" customWidth="1"/>
    <col min="14855" max="14855" width="18.28515625" style="4" customWidth="1"/>
    <col min="14856" max="14858" width="16.5703125" style="4" customWidth="1"/>
    <col min="14859" max="14859" width="15.28515625" style="4" customWidth="1"/>
    <col min="14860" max="14860" width="25.5703125" style="4" customWidth="1"/>
    <col min="14861" max="14861" width="8.5703125" style="4"/>
    <col min="14862" max="14862" width="12" style="4" customWidth="1"/>
    <col min="14863" max="14863" width="11.42578125" style="4" customWidth="1"/>
    <col min="14864" max="14865" width="12" style="4" customWidth="1"/>
    <col min="14866" max="15102" width="8.5703125" style="4"/>
    <col min="15103" max="15103" width="5.5703125" style="4" customWidth="1"/>
    <col min="15104" max="15104" width="13.7109375" style="4" customWidth="1"/>
    <col min="15105" max="15105" width="29" style="4" customWidth="1"/>
    <col min="15106" max="15106" width="14.42578125" style="4" customWidth="1"/>
    <col min="15107" max="15107" width="17.5703125" style="4" customWidth="1"/>
    <col min="15108" max="15108" width="17.7109375" style="4" customWidth="1"/>
    <col min="15109" max="15109" width="19.5703125" style="4" customWidth="1"/>
    <col min="15110" max="15110" width="21" style="4" customWidth="1"/>
    <col min="15111" max="15111" width="18.28515625" style="4" customWidth="1"/>
    <col min="15112" max="15114" width="16.5703125" style="4" customWidth="1"/>
    <col min="15115" max="15115" width="15.28515625" style="4" customWidth="1"/>
    <col min="15116" max="15116" width="25.5703125" style="4" customWidth="1"/>
    <col min="15117" max="15117" width="8.5703125" style="4"/>
    <col min="15118" max="15118" width="12" style="4" customWidth="1"/>
    <col min="15119" max="15119" width="11.42578125" style="4" customWidth="1"/>
    <col min="15120" max="15121" width="12" style="4" customWidth="1"/>
    <col min="15122" max="15358" width="8.5703125" style="4"/>
    <col min="15359" max="15359" width="5.5703125" style="4" customWidth="1"/>
    <col min="15360" max="15360" width="13.7109375" style="4" customWidth="1"/>
    <col min="15361" max="15361" width="29" style="4" customWidth="1"/>
    <col min="15362" max="15362" width="14.42578125" style="4" customWidth="1"/>
    <col min="15363" max="15363" width="17.5703125" style="4" customWidth="1"/>
    <col min="15364" max="15364" width="17.7109375" style="4" customWidth="1"/>
    <col min="15365" max="15365" width="19.5703125" style="4" customWidth="1"/>
    <col min="15366" max="15366" width="21" style="4" customWidth="1"/>
    <col min="15367" max="15367" width="18.28515625" style="4" customWidth="1"/>
    <col min="15368" max="15370" width="16.5703125" style="4" customWidth="1"/>
    <col min="15371" max="15371" width="15.28515625" style="4" customWidth="1"/>
    <col min="15372" max="15372" width="25.5703125" style="4" customWidth="1"/>
    <col min="15373" max="15373" width="8.5703125" style="4"/>
    <col min="15374" max="15374" width="12" style="4" customWidth="1"/>
    <col min="15375" max="15375" width="11.42578125" style="4" customWidth="1"/>
    <col min="15376" max="15377" width="12" style="4" customWidth="1"/>
    <col min="15378" max="15614" width="8.5703125" style="4"/>
    <col min="15615" max="15615" width="5.5703125" style="4" customWidth="1"/>
    <col min="15616" max="15616" width="13.7109375" style="4" customWidth="1"/>
    <col min="15617" max="15617" width="29" style="4" customWidth="1"/>
    <col min="15618" max="15618" width="14.42578125" style="4" customWidth="1"/>
    <col min="15619" max="15619" width="17.5703125" style="4" customWidth="1"/>
    <col min="15620" max="15620" width="17.7109375" style="4" customWidth="1"/>
    <col min="15621" max="15621" width="19.5703125" style="4" customWidth="1"/>
    <col min="15622" max="15622" width="21" style="4" customWidth="1"/>
    <col min="15623" max="15623" width="18.28515625" style="4" customWidth="1"/>
    <col min="15624" max="15626" width="16.5703125" style="4" customWidth="1"/>
    <col min="15627" max="15627" width="15.28515625" style="4" customWidth="1"/>
    <col min="15628" max="15628" width="25.5703125" style="4" customWidth="1"/>
    <col min="15629" max="15629" width="8.5703125" style="4"/>
    <col min="15630" max="15630" width="12" style="4" customWidth="1"/>
    <col min="15631" max="15631" width="11.42578125" style="4" customWidth="1"/>
    <col min="15632" max="15633" width="12" style="4" customWidth="1"/>
    <col min="15634" max="15870" width="8.5703125" style="4"/>
    <col min="15871" max="15871" width="5.5703125" style="4" customWidth="1"/>
    <col min="15872" max="15872" width="13.7109375" style="4" customWidth="1"/>
    <col min="15873" max="15873" width="29" style="4" customWidth="1"/>
    <col min="15874" max="15874" width="14.42578125" style="4" customWidth="1"/>
    <col min="15875" max="15875" width="17.5703125" style="4" customWidth="1"/>
    <col min="15876" max="15876" width="17.7109375" style="4" customWidth="1"/>
    <col min="15877" max="15877" width="19.5703125" style="4" customWidth="1"/>
    <col min="15878" max="15878" width="21" style="4" customWidth="1"/>
    <col min="15879" max="15879" width="18.28515625" style="4" customWidth="1"/>
    <col min="15880" max="15882" width="16.5703125" style="4" customWidth="1"/>
    <col min="15883" max="15883" width="15.28515625" style="4" customWidth="1"/>
    <col min="15884" max="15884" width="25.5703125" style="4" customWidth="1"/>
    <col min="15885" max="15885" width="8.5703125" style="4"/>
    <col min="15886" max="15886" width="12" style="4" customWidth="1"/>
    <col min="15887" max="15887" width="11.42578125" style="4" customWidth="1"/>
    <col min="15888" max="15889" width="12" style="4" customWidth="1"/>
    <col min="15890" max="16126" width="8.5703125" style="4"/>
    <col min="16127" max="16127" width="5.5703125" style="4" customWidth="1"/>
    <col min="16128" max="16128" width="13.7109375" style="4" customWidth="1"/>
    <col min="16129" max="16129" width="29" style="4" customWidth="1"/>
    <col min="16130" max="16130" width="14.42578125" style="4" customWidth="1"/>
    <col min="16131" max="16131" width="17.5703125" style="4" customWidth="1"/>
    <col min="16132" max="16132" width="17.7109375" style="4" customWidth="1"/>
    <col min="16133" max="16133" width="19.5703125" style="4" customWidth="1"/>
    <col min="16134" max="16134" width="21" style="4" customWidth="1"/>
    <col min="16135" max="16135" width="18.28515625" style="4" customWidth="1"/>
    <col min="16136" max="16138" width="16.5703125" style="4" customWidth="1"/>
    <col min="16139" max="16139" width="15.28515625" style="4" customWidth="1"/>
    <col min="16140" max="16140" width="25.5703125" style="4" customWidth="1"/>
    <col min="16141" max="16141" width="8.5703125" style="4"/>
    <col min="16142" max="16142" width="12" style="4" customWidth="1"/>
    <col min="16143" max="16143" width="11.42578125" style="4" customWidth="1"/>
    <col min="16144" max="16145" width="12" style="4" customWidth="1"/>
    <col min="16146" max="16384" width="8.5703125" style="4"/>
  </cols>
  <sheetData>
    <row r="1" spans="1:17" ht="16.5" thickBot="1" x14ac:dyDescent="0.3"/>
    <row r="2" spans="1:17" ht="14.25" customHeight="1" x14ac:dyDescent="0.25">
      <c r="A2" s="279" t="s">
        <v>0</v>
      </c>
      <c r="B2" s="280"/>
      <c r="C2" s="280"/>
      <c r="D2" s="1"/>
      <c r="E2" s="2"/>
      <c r="F2" s="3"/>
      <c r="I2" s="286" t="s">
        <v>197</v>
      </c>
      <c r="J2" s="287"/>
      <c r="K2" s="288"/>
      <c r="M2" s="289"/>
      <c r="N2" s="289"/>
    </row>
    <row r="3" spans="1:17" ht="12.75" customHeight="1" x14ac:dyDescent="0.25">
      <c r="A3" s="290" t="s">
        <v>2</v>
      </c>
      <c r="B3" s="291"/>
      <c r="C3" s="291"/>
      <c r="D3" s="6"/>
      <c r="F3" s="8"/>
      <c r="H3" s="9"/>
      <c r="I3" s="295"/>
      <c r="J3" s="296"/>
      <c r="K3" s="297"/>
    </row>
    <row r="4" spans="1:17" ht="19.5" customHeight="1" thickBot="1" x14ac:dyDescent="0.3">
      <c r="A4" s="292" t="s">
        <v>3</v>
      </c>
      <c r="B4" s="293" t="s">
        <v>4</v>
      </c>
      <c r="C4" s="293" t="s">
        <v>4</v>
      </c>
      <c r="D4" s="13"/>
      <c r="E4" s="14"/>
      <c r="F4" s="15"/>
      <c r="I4" s="298"/>
      <c r="J4" s="299"/>
      <c r="K4" s="300"/>
    </row>
    <row r="5" spans="1:17" ht="14.25" customHeight="1" x14ac:dyDescent="0.25">
      <c r="A5" s="19"/>
      <c r="B5" s="19"/>
      <c r="C5" s="19"/>
      <c r="D5" s="19"/>
      <c r="E5" s="20"/>
      <c r="F5" s="20"/>
      <c r="G5" s="19"/>
      <c r="H5" s="19"/>
      <c r="I5" s="19"/>
      <c r="J5" s="19"/>
      <c r="K5" s="19"/>
      <c r="L5" s="21"/>
      <c r="M5" s="21"/>
    </row>
    <row r="6" spans="1:17" x14ac:dyDescent="0.25">
      <c r="A6" s="294" t="s">
        <v>190</v>
      </c>
      <c r="B6" s="294"/>
      <c r="C6" s="294"/>
      <c r="D6" s="294"/>
      <c r="E6" s="294"/>
      <c r="F6" s="294"/>
      <c r="G6" s="294"/>
      <c r="H6" s="294"/>
      <c r="I6" s="294"/>
      <c r="J6" s="294"/>
      <c r="K6" s="294"/>
      <c r="L6" s="294"/>
      <c r="M6" s="294"/>
    </row>
    <row r="7" spans="1:17" ht="78.75" customHeight="1" x14ac:dyDescent="0.25">
      <c r="A7" s="275" t="s">
        <v>152</v>
      </c>
      <c r="B7" s="22" t="s">
        <v>6</v>
      </c>
      <c r="C7" s="22" t="s">
        <v>164</v>
      </c>
      <c r="D7" s="22" t="s">
        <v>161</v>
      </c>
      <c r="E7" s="250" t="s">
        <v>153</v>
      </c>
      <c r="F7" s="100"/>
      <c r="G7" s="22" t="s">
        <v>28</v>
      </c>
      <c r="H7" s="244" t="s">
        <v>154</v>
      </c>
      <c r="I7" s="244" t="s">
        <v>155</v>
      </c>
      <c r="J7" s="244" t="s">
        <v>156</v>
      </c>
      <c r="K7" s="152" t="s">
        <v>32</v>
      </c>
      <c r="L7" s="22" t="s">
        <v>157</v>
      </c>
      <c r="M7" s="153" t="s">
        <v>158</v>
      </c>
    </row>
    <row r="8" spans="1:17" ht="31.5" x14ac:dyDescent="0.25">
      <c r="A8" s="276"/>
      <c r="B8" s="245" t="s">
        <v>159</v>
      </c>
      <c r="C8" s="246">
        <v>42199.62</v>
      </c>
      <c r="D8" s="246">
        <v>12155.3</v>
      </c>
      <c r="E8" s="251">
        <f>+(C8+D8)/12</f>
        <v>4529.5766666666668</v>
      </c>
      <c r="F8" s="100"/>
      <c r="G8" s="253">
        <f>+C8+D8+E8</f>
        <v>58884.496666666666</v>
      </c>
      <c r="H8" s="246">
        <f>+(C8+C8/12)*27.83%+(D8+D8/12)*24.2%</f>
        <v>15909.548249833335</v>
      </c>
      <c r="I8" s="246">
        <f>+G8*8.5%</f>
        <v>5005.182216666667</v>
      </c>
      <c r="J8" s="246">
        <f>+(C8+C8/12)*5.68%+(D8+D8/12)*3.41%</f>
        <v>3045.7203248333335</v>
      </c>
      <c r="K8" s="154">
        <f>+G8+H8+I8+J8</f>
        <v>82844.94745800001</v>
      </c>
      <c r="L8" s="247">
        <v>19</v>
      </c>
      <c r="M8" s="82">
        <f>+ROUND(L8*K8,2)</f>
        <v>1574054</v>
      </c>
    </row>
    <row r="9" spans="1:17" ht="31.5" x14ac:dyDescent="0.25">
      <c r="A9" s="277"/>
      <c r="B9" s="248" t="s">
        <v>160</v>
      </c>
      <c r="C9" s="246">
        <v>27822.22</v>
      </c>
      <c r="D9" s="246">
        <v>11128.51</v>
      </c>
      <c r="E9" s="251">
        <f>+(C9+D9)/12</f>
        <v>3245.8941666666669</v>
      </c>
      <c r="F9" s="100"/>
      <c r="G9" s="253">
        <f>+C9+D9+E9</f>
        <v>42196.624166666668</v>
      </c>
      <c r="H9" s="246">
        <f>+(C9+C9/12)*27.83%+(D9+D9/12)*24.2%</f>
        <v>11305.691849833333</v>
      </c>
      <c r="I9" s="246">
        <f>+G9*8.5%</f>
        <v>3586.713054166667</v>
      </c>
      <c r="J9" s="246">
        <f>+(C9+C9/12)*5.68%+(D9+D9/12)*3.41%</f>
        <v>2123.09964425</v>
      </c>
      <c r="K9" s="154">
        <f>+G9+H9+I9+J9</f>
        <v>59212.128714916675</v>
      </c>
      <c r="L9" s="249">
        <v>350</v>
      </c>
      <c r="M9" s="82">
        <f>+ROUND(L9*K9,2)</f>
        <v>20724245.050000001</v>
      </c>
    </row>
    <row r="10" spans="1:17" x14ac:dyDescent="0.25">
      <c r="A10" s="26"/>
      <c r="B10" s="27"/>
      <c r="C10" s="68"/>
      <c r="D10" s="68"/>
      <c r="E10" s="68"/>
      <c r="F10" s="252"/>
      <c r="G10" s="68"/>
      <c r="H10" s="68"/>
      <c r="I10" s="68"/>
      <c r="J10" s="68"/>
      <c r="K10" s="68"/>
      <c r="L10" s="68"/>
      <c r="M10" s="68"/>
    </row>
    <row r="11" spans="1:17" ht="90.6" customHeight="1" x14ac:dyDescent="0.25">
      <c r="A11" s="278" t="s">
        <v>5</v>
      </c>
      <c r="B11" s="22" t="s">
        <v>6</v>
      </c>
      <c r="C11" s="22" t="s">
        <v>27</v>
      </c>
      <c r="D11" s="22" t="s">
        <v>148</v>
      </c>
      <c r="E11" s="22"/>
      <c r="F11" s="22"/>
      <c r="G11" s="22" t="s">
        <v>28</v>
      </c>
      <c r="H11" s="22" t="s">
        <v>75</v>
      </c>
      <c r="I11" s="22" t="s">
        <v>76</v>
      </c>
      <c r="J11" s="22" t="s">
        <v>77</v>
      </c>
      <c r="K11" s="152" t="s">
        <v>32</v>
      </c>
      <c r="L11" s="22" t="s">
        <v>44</v>
      </c>
      <c r="M11" s="153" t="s">
        <v>43</v>
      </c>
    </row>
    <row r="12" spans="1:17" ht="18" customHeight="1" x14ac:dyDescent="0.25">
      <c r="A12" s="278"/>
      <c r="B12" s="23" t="s">
        <v>7</v>
      </c>
      <c r="C12" s="70">
        <v>60102.87</v>
      </c>
      <c r="D12" s="71">
        <f>178.02*13</f>
        <v>2314.2600000000002</v>
      </c>
      <c r="F12" s="100"/>
      <c r="G12" s="145">
        <f>+C12+D12</f>
        <v>62417.130000000005</v>
      </c>
      <c r="H12" s="66">
        <f>G12*24.2%</f>
        <v>15104.945460000001</v>
      </c>
      <c r="I12" s="66">
        <f>G12*7.1%*80%</f>
        <v>3545.2929839999997</v>
      </c>
      <c r="J12" s="66">
        <f>G12*8.5%</f>
        <v>5305.4560500000007</v>
      </c>
      <c r="K12" s="154">
        <f>+ROUND(+G12+H12+I12+J12,2)</f>
        <v>86372.82</v>
      </c>
      <c r="L12" s="98">
        <v>29</v>
      </c>
      <c r="M12" s="82">
        <f>+ROUND(L12*K12,2)</f>
        <v>2504811.7799999998</v>
      </c>
      <c r="N12" s="24"/>
    </row>
    <row r="13" spans="1:17" ht="18" customHeight="1" x14ac:dyDescent="0.25">
      <c r="A13" s="278"/>
      <c r="B13" s="23" t="s">
        <v>8</v>
      </c>
      <c r="C13" s="70">
        <v>47015.77</v>
      </c>
      <c r="D13" s="71">
        <f>139.22*13</f>
        <v>1809.86</v>
      </c>
      <c r="E13" s="29"/>
      <c r="F13" s="100"/>
      <c r="G13" s="145">
        <f>+C13+D13</f>
        <v>48825.63</v>
      </c>
      <c r="H13" s="66">
        <f>G13*24.2%</f>
        <v>11815.802459999999</v>
      </c>
      <c r="I13" s="66">
        <f>G13*7.1%*80%</f>
        <v>2773.2957839999999</v>
      </c>
      <c r="J13" s="66">
        <f>G13*8.5%</f>
        <v>4150.1785499999996</v>
      </c>
      <c r="K13" s="154">
        <f>+ROUND(+G13+H13+I13+J13,2)</f>
        <v>67564.91</v>
      </c>
      <c r="L13" s="249"/>
      <c r="M13" s="82">
        <f>+ROUND(L13*K13,2)</f>
        <v>0</v>
      </c>
      <c r="N13" s="24"/>
      <c r="Q13" s="9"/>
    </row>
    <row r="14" spans="1:17" ht="14.25" customHeight="1" x14ac:dyDescent="0.25">
      <c r="A14" s="26"/>
      <c r="B14" s="27"/>
      <c r="C14" s="68"/>
      <c r="D14" s="68"/>
      <c r="E14" s="68"/>
      <c r="F14" s="68"/>
      <c r="G14" s="68"/>
      <c r="H14" s="68"/>
      <c r="I14" s="68"/>
      <c r="J14" s="68"/>
      <c r="K14" s="68"/>
      <c r="L14" s="68"/>
      <c r="M14" s="68"/>
      <c r="N14" s="24"/>
      <c r="P14" s="9"/>
      <c r="Q14" s="9"/>
    </row>
    <row r="15" spans="1:17" ht="94.5" customHeight="1" x14ac:dyDescent="0.25">
      <c r="A15" s="275" t="s">
        <v>9</v>
      </c>
      <c r="B15" s="28"/>
      <c r="C15" s="22" t="s">
        <v>10</v>
      </c>
      <c r="D15" s="22" t="s">
        <v>148</v>
      </c>
      <c r="E15" s="22" t="s">
        <v>33</v>
      </c>
      <c r="F15" s="22" t="s">
        <v>34</v>
      </c>
      <c r="G15" s="22" t="s">
        <v>11</v>
      </c>
      <c r="H15" s="22" t="s">
        <v>35</v>
      </c>
      <c r="I15" s="22"/>
      <c r="J15" s="22"/>
      <c r="K15" s="152" t="s">
        <v>32</v>
      </c>
      <c r="L15" s="22" t="s">
        <v>44</v>
      </c>
      <c r="M15" s="153" t="s">
        <v>43</v>
      </c>
      <c r="N15" s="24"/>
      <c r="P15" s="9"/>
      <c r="Q15" s="9"/>
    </row>
    <row r="16" spans="1:17" ht="14.25" customHeight="1" x14ac:dyDescent="0.25">
      <c r="A16" s="276"/>
      <c r="B16" s="29" t="s">
        <v>78</v>
      </c>
      <c r="C16" s="65">
        <v>35000</v>
      </c>
      <c r="D16" s="65">
        <f>103.64*13</f>
        <v>1347.32</v>
      </c>
      <c r="E16" s="65"/>
      <c r="F16" s="65"/>
      <c r="G16" s="65">
        <f>+C16+D16+E16+F16</f>
        <v>36347.32</v>
      </c>
      <c r="H16" s="65">
        <f>+(C16+D16+E16)*38.38%+(F16*32.7%)</f>
        <v>13950.101416000001</v>
      </c>
      <c r="I16" s="69"/>
      <c r="J16" s="65"/>
      <c r="K16" s="154" t="str">
        <f>+IF(E16&lt;&gt;0,+ROUND(+G16+H16+I16+J16,2),"0")</f>
        <v>0</v>
      </c>
      <c r="L16" s="67"/>
      <c r="M16" s="82">
        <f>+ROUND(L16*K16,2)</f>
        <v>0</v>
      </c>
      <c r="N16" s="24"/>
      <c r="P16" s="9"/>
      <c r="Q16" s="9"/>
    </row>
    <row r="17" spans="1:17" ht="14.25" customHeight="1" x14ac:dyDescent="0.25">
      <c r="A17" s="276"/>
      <c r="B17" s="27"/>
      <c r="C17" s="68"/>
      <c r="D17" s="68"/>
      <c r="E17" s="68"/>
      <c r="F17" s="68"/>
      <c r="G17" s="68"/>
      <c r="H17" s="68"/>
      <c r="I17" s="68"/>
      <c r="J17" s="68"/>
      <c r="K17" s="68"/>
      <c r="L17" s="68"/>
      <c r="M17" s="68"/>
      <c r="N17" s="24"/>
      <c r="P17" s="9"/>
      <c r="Q17" s="9"/>
    </row>
    <row r="18" spans="1:17" ht="87.6" customHeight="1" x14ac:dyDescent="0.25">
      <c r="A18" s="276"/>
      <c r="B18" s="28"/>
      <c r="C18" s="22" t="s">
        <v>37</v>
      </c>
      <c r="D18" s="22" t="s">
        <v>149</v>
      </c>
      <c r="E18" s="22" t="s">
        <v>79</v>
      </c>
      <c r="F18" s="22" t="s">
        <v>72</v>
      </c>
      <c r="G18" s="22" t="s">
        <v>39</v>
      </c>
      <c r="H18" s="22" t="s">
        <v>75</v>
      </c>
      <c r="I18" s="22" t="s">
        <v>76</v>
      </c>
      <c r="J18" s="22" t="s">
        <v>77</v>
      </c>
      <c r="K18" s="152" t="s">
        <v>32</v>
      </c>
      <c r="L18" s="22" t="s">
        <v>44</v>
      </c>
      <c r="M18" s="153" t="s">
        <v>43</v>
      </c>
      <c r="N18" s="24"/>
      <c r="P18" s="9"/>
      <c r="Q18" s="9"/>
    </row>
    <row r="19" spans="1:17" ht="15.75" customHeight="1" x14ac:dyDescent="0.25">
      <c r="A19" s="276"/>
      <c r="B19" s="29" t="s">
        <v>13</v>
      </c>
      <c r="C19" s="70">
        <v>23501.93</v>
      </c>
      <c r="D19" s="71">
        <f>75.38*12</f>
        <v>904.56</v>
      </c>
      <c r="E19" s="71"/>
      <c r="F19" s="72">
        <f>+ROUND((C19+D19+E19)/12,2)</f>
        <v>2033.87</v>
      </c>
      <c r="G19" s="71">
        <f>+F19+D19+C19+E19</f>
        <v>26440.36</v>
      </c>
      <c r="H19" s="65">
        <f>G19*24.2%</f>
        <v>6398.5671199999997</v>
      </c>
      <c r="I19" s="65">
        <f>G19*7.1%*80%</f>
        <v>1501.8124479999999</v>
      </c>
      <c r="J19" s="65">
        <f>G19*8.5%</f>
        <v>2247.4306000000001</v>
      </c>
      <c r="K19" s="154">
        <f>+ROUND(+G19+H19+I19+J19,2)</f>
        <v>36588.17</v>
      </c>
      <c r="L19" s="273">
        <v>2319</v>
      </c>
      <c r="M19" s="82">
        <f>+ROUND(L19*K19,2)</f>
        <v>84847966.230000004</v>
      </c>
      <c r="N19" s="24"/>
      <c r="P19" s="231"/>
    </row>
    <row r="20" spans="1:17" x14ac:dyDescent="0.25">
      <c r="A20" s="276"/>
      <c r="B20" s="30"/>
      <c r="C20" s="73"/>
      <c r="D20" s="74"/>
      <c r="E20" s="74"/>
      <c r="F20" s="73"/>
      <c r="G20" s="73"/>
      <c r="H20" s="73"/>
      <c r="I20" s="73"/>
      <c r="J20" s="73"/>
      <c r="K20" s="73"/>
      <c r="L20" s="75"/>
      <c r="M20" s="76"/>
      <c r="N20" s="24"/>
      <c r="O20" s="9"/>
    </row>
    <row r="21" spans="1:17" ht="15" customHeight="1" x14ac:dyDescent="0.25">
      <c r="A21" s="276"/>
      <c r="B21" s="29" t="s">
        <v>14</v>
      </c>
      <c r="C21" s="70">
        <v>19351.97</v>
      </c>
      <c r="D21" s="71">
        <f>62.06*12</f>
        <v>744.72</v>
      </c>
      <c r="E21" s="71"/>
      <c r="F21" s="72">
        <f>+ROUND((C21+D21+E21)/12,2)</f>
        <v>1674.72</v>
      </c>
      <c r="G21" s="71">
        <f>+F21+D21+C21+E21</f>
        <v>21771.41</v>
      </c>
      <c r="H21" s="65">
        <f>G21*24.2%</f>
        <v>5268.6812199999995</v>
      </c>
      <c r="I21" s="65">
        <f>G21*7.1%*80%</f>
        <v>1236.616088</v>
      </c>
      <c r="J21" s="65">
        <f>G21*8.5%</f>
        <v>1850.5698500000001</v>
      </c>
      <c r="K21" s="154">
        <f>+ROUND(+G21+H21+I21+J21,2)</f>
        <v>30127.279999999999</v>
      </c>
      <c r="L21" s="273">
        <v>2377</v>
      </c>
      <c r="M21" s="82">
        <f>+ROUND(L21*K21,2)</f>
        <v>71612544.560000002</v>
      </c>
      <c r="N21" s="24"/>
      <c r="Q21" s="31"/>
    </row>
    <row r="22" spans="1:17" ht="15" customHeight="1" x14ac:dyDescent="0.25">
      <c r="A22" s="276"/>
      <c r="B22" s="32"/>
      <c r="C22" s="77"/>
      <c r="D22" s="74"/>
      <c r="E22" s="74"/>
      <c r="F22" s="74"/>
      <c r="G22" s="73"/>
      <c r="H22" s="74"/>
      <c r="I22" s="74"/>
      <c r="J22" s="74"/>
      <c r="K22" s="74"/>
      <c r="L22" s="78"/>
      <c r="M22" s="79"/>
      <c r="N22" s="24"/>
      <c r="Q22" s="31"/>
    </row>
    <row r="23" spans="1:17" x14ac:dyDescent="0.25">
      <c r="A23" s="276"/>
      <c r="B23" s="29" t="s">
        <v>15</v>
      </c>
      <c r="C23" s="70">
        <v>18390.84</v>
      </c>
      <c r="D23" s="71">
        <f>58.98*12</f>
        <v>707.76</v>
      </c>
      <c r="E23" s="71"/>
      <c r="F23" s="72">
        <f>+ROUND((C23+D23+E23)/12,2)</f>
        <v>1591.55</v>
      </c>
      <c r="G23" s="71">
        <f>+F23+D23+C23+E23</f>
        <v>20690.150000000001</v>
      </c>
      <c r="H23" s="65">
        <f>G23*24.2%</f>
        <v>5007.0163000000002</v>
      </c>
      <c r="I23" s="65">
        <f>G23*7.1%*80%</f>
        <v>1175.2005200000001</v>
      </c>
      <c r="J23" s="65">
        <f>G23*8.5%</f>
        <v>1758.6627500000002</v>
      </c>
      <c r="K23" s="154">
        <f>+ROUND(+G23+H23+I23+J23,2)</f>
        <v>28631.03</v>
      </c>
      <c r="L23" s="273">
        <v>93</v>
      </c>
      <c r="M23" s="82">
        <f>+ROUND(L23*K23,2)</f>
        <v>2662685.79</v>
      </c>
      <c r="N23" s="24"/>
    </row>
    <row r="24" spans="1:17" x14ac:dyDescent="0.25">
      <c r="A24" s="277"/>
      <c r="B24" s="30"/>
      <c r="C24" s="73"/>
      <c r="D24" s="74"/>
      <c r="E24" s="74"/>
      <c r="F24" s="73"/>
      <c r="G24" s="73"/>
      <c r="H24" s="74"/>
      <c r="I24" s="74"/>
      <c r="J24" s="74"/>
      <c r="K24" s="74"/>
      <c r="L24" s="78"/>
      <c r="M24" s="79"/>
      <c r="N24" s="24"/>
    </row>
    <row r="25" spans="1:17" ht="35.25" customHeight="1" x14ac:dyDescent="0.3">
      <c r="C25" s="24"/>
      <c r="D25" s="24"/>
      <c r="E25" s="24"/>
      <c r="F25" s="24"/>
      <c r="G25" s="24"/>
      <c r="H25" s="24"/>
      <c r="I25" s="24"/>
      <c r="J25" s="24"/>
      <c r="K25" s="170" t="s">
        <v>16</v>
      </c>
      <c r="L25" s="143">
        <f>+SUM(L8:L23)</f>
        <v>5187</v>
      </c>
      <c r="M25" s="144">
        <f>+SUM(M8:M23)</f>
        <v>183926307.41</v>
      </c>
      <c r="N25" s="24"/>
    </row>
    <row r="26" spans="1:17" ht="18" customHeight="1" x14ac:dyDescent="0.25">
      <c r="C26" s="24"/>
      <c r="D26" s="24"/>
      <c r="E26" s="24"/>
      <c r="F26" s="24"/>
      <c r="G26" s="24"/>
      <c r="H26" s="24"/>
      <c r="I26" s="24"/>
      <c r="J26" s="24"/>
      <c r="K26" s="24"/>
      <c r="L26" s="24"/>
      <c r="M26" s="24"/>
      <c r="N26" s="24"/>
    </row>
    <row r="27" spans="1:17" ht="18" customHeight="1" thickBot="1" x14ac:dyDescent="0.3">
      <c r="K27" s="7"/>
      <c r="L27" s="7"/>
      <c r="M27" s="7"/>
    </row>
    <row r="28" spans="1:17" ht="18" customHeight="1" x14ac:dyDescent="0.25">
      <c r="B28" s="283" t="s">
        <v>62</v>
      </c>
      <c r="C28" s="284"/>
      <c r="D28" s="284"/>
      <c r="E28" s="284"/>
      <c r="F28" s="284"/>
      <c r="G28" s="284"/>
      <c r="H28" s="284"/>
      <c r="I28" s="284"/>
      <c r="J28" s="284"/>
      <c r="K28" s="284"/>
      <c r="L28" s="284"/>
      <c r="M28" s="285"/>
      <c r="N28" s="35"/>
      <c r="O28" s="35"/>
    </row>
    <row r="29" spans="1:17" ht="20.25" customHeight="1" x14ac:dyDescent="0.25">
      <c r="B29" s="282" t="s">
        <v>80</v>
      </c>
      <c r="C29" s="282"/>
      <c r="D29" s="282"/>
      <c r="E29" s="282"/>
      <c r="F29" s="282"/>
      <c r="G29" s="282"/>
      <c r="H29" s="282"/>
      <c r="I29" s="282"/>
      <c r="J29" s="282"/>
      <c r="K29" s="282"/>
      <c r="L29" s="282"/>
      <c r="M29" s="282"/>
      <c r="N29" s="130"/>
      <c r="O29" s="130"/>
    </row>
    <row r="30" spans="1:17" ht="20.25" customHeight="1" x14ac:dyDescent="0.25">
      <c r="B30" s="282" t="s">
        <v>81</v>
      </c>
      <c r="C30" s="282"/>
      <c r="D30" s="282"/>
      <c r="E30" s="282"/>
      <c r="F30" s="282"/>
      <c r="G30" s="282"/>
      <c r="H30" s="282"/>
      <c r="I30" s="282"/>
      <c r="J30" s="282"/>
      <c r="K30" s="282"/>
      <c r="L30" s="282"/>
      <c r="M30" s="282"/>
      <c r="N30" s="130"/>
      <c r="O30" s="130"/>
    </row>
    <row r="31" spans="1:17" ht="53.25" customHeight="1" x14ac:dyDescent="0.25">
      <c r="B31" s="282" t="s">
        <v>141</v>
      </c>
      <c r="C31" s="282"/>
      <c r="D31" s="282"/>
      <c r="E31" s="282"/>
      <c r="F31" s="282"/>
      <c r="G31" s="282"/>
      <c r="H31" s="282"/>
      <c r="I31" s="282"/>
      <c r="J31" s="282"/>
      <c r="K31" s="282"/>
      <c r="L31" s="282"/>
      <c r="M31" s="282"/>
      <c r="N31" s="130"/>
      <c r="O31" s="130"/>
    </row>
    <row r="32" spans="1:17" x14ac:dyDescent="0.25">
      <c r="B32" s="281"/>
      <c r="C32" s="281"/>
      <c r="D32" s="281"/>
      <c r="E32" s="281"/>
      <c r="F32" s="281"/>
      <c r="G32" s="281"/>
      <c r="H32" s="281"/>
      <c r="I32" s="281"/>
      <c r="J32" s="281"/>
      <c r="K32" s="281"/>
      <c r="L32" s="281"/>
      <c r="M32" s="281"/>
      <c r="N32" s="281"/>
      <c r="O32" s="281"/>
    </row>
  </sheetData>
  <sheetProtection selectLockedCells="1" selectUnlockedCells="1"/>
  <mergeCells count="15">
    <mergeCell ref="A7:A9"/>
    <mergeCell ref="A11:A13"/>
    <mergeCell ref="A15:A24"/>
    <mergeCell ref="A2:C2"/>
    <mergeCell ref="B32:O32"/>
    <mergeCell ref="B29:M29"/>
    <mergeCell ref="B30:M30"/>
    <mergeCell ref="B31:M31"/>
    <mergeCell ref="B28:M28"/>
    <mergeCell ref="I2:K2"/>
    <mergeCell ref="M2:N2"/>
    <mergeCell ref="A3:C3"/>
    <mergeCell ref="A4:C4"/>
    <mergeCell ref="A6:M6"/>
    <mergeCell ref="I3:K4"/>
  </mergeCells>
  <pageMargins left="0.2902777777777778" right="0.1701388888888889" top="0.35" bottom="0.45" header="0.51180555555555551" footer="0.51180555555555551"/>
  <pageSetup paperSize="9" scale="52" firstPageNumber="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pageSetUpPr fitToPage="1"/>
  </sheetPr>
  <dimension ref="A1:O42"/>
  <sheetViews>
    <sheetView showGridLines="0" topLeftCell="A13" zoomScale="70" zoomScaleNormal="70" workbookViewId="0">
      <selection activeCell="L23" sqref="L23"/>
    </sheetView>
  </sheetViews>
  <sheetFormatPr defaultColWidth="8.5703125" defaultRowHeight="15.75" x14ac:dyDescent="0.25"/>
  <cols>
    <col min="1" max="1" width="8.5703125" style="4" customWidth="1"/>
    <col min="2" max="2" width="15.28515625" style="4" bestFit="1" customWidth="1"/>
    <col min="3" max="3" width="13.28515625" style="4" customWidth="1"/>
    <col min="4" max="4" width="17.140625" style="4" customWidth="1"/>
    <col min="5" max="10" width="13.28515625" style="4" customWidth="1"/>
    <col min="11" max="11" width="17.5703125" style="4" customWidth="1"/>
    <col min="12" max="12" width="16.28515625" style="4" customWidth="1"/>
    <col min="13" max="13" width="19.140625" style="37" customWidth="1"/>
    <col min="14" max="15" width="35.140625" style="37" customWidth="1"/>
    <col min="16" max="16" width="8.5703125" style="4"/>
    <col min="17" max="17" width="12" style="4" customWidth="1"/>
    <col min="18" max="18" width="11.42578125" style="4" customWidth="1"/>
    <col min="19" max="20" width="12" style="4" customWidth="1"/>
    <col min="21" max="256" width="8.5703125" style="4"/>
    <col min="257" max="257" width="20" style="4" customWidth="1"/>
    <col min="258" max="258" width="18.28515625" style="4" customWidth="1"/>
    <col min="259" max="259" width="15.28515625" style="4" customWidth="1"/>
    <col min="260" max="260" width="17.7109375" style="4" customWidth="1"/>
    <col min="261" max="261" width="14.28515625" style="4" bestFit="1" customWidth="1"/>
    <col min="262" max="262" width="12.7109375" style="4" customWidth="1"/>
    <col min="263" max="263" width="18.28515625" style="4" customWidth="1"/>
    <col min="264" max="264" width="24.5703125" style="4" customWidth="1"/>
    <col min="265" max="265" width="11.7109375" style="4" customWidth="1"/>
    <col min="266" max="266" width="12.7109375" style="4" customWidth="1"/>
    <col min="267" max="267" width="17.7109375" style="4" customWidth="1"/>
    <col min="268" max="268" width="16.7109375" style="4" customWidth="1"/>
    <col min="269" max="269" width="29.7109375" style="4" customWidth="1"/>
    <col min="270" max="270" width="24.7109375" style="4" customWidth="1"/>
    <col min="271" max="271" width="19.42578125" style="4" customWidth="1"/>
    <col min="272" max="272" width="8.5703125" style="4"/>
    <col min="273" max="273" width="12" style="4" customWidth="1"/>
    <col min="274" max="274" width="11.42578125" style="4" customWidth="1"/>
    <col min="275" max="276" width="12" style="4" customWidth="1"/>
    <col min="277" max="512" width="8.5703125" style="4"/>
    <col min="513" max="513" width="20" style="4" customWidth="1"/>
    <col min="514" max="514" width="18.28515625" style="4" customWidth="1"/>
    <col min="515" max="515" width="15.28515625" style="4" customWidth="1"/>
    <col min="516" max="516" width="17.7109375" style="4" customWidth="1"/>
    <col min="517" max="517" width="14.28515625" style="4" bestFit="1" customWidth="1"/>
    <col min="518" max="518" width="12.7109375" style="4" customWidth="1"/>
    <col min="519" max="519" width="18.28515625" style="4" customWidth="1"/>
    <col min="520" max="520" width="24.5703125" style="4" customWidth="1"/>
    <col min="521" max="521" width="11.7109375" style="4" customWidth="1"/>
    <col min="522" max="522" width="12.7109375" style="4" customWidth="1"/>
    <col min="523" max="523" width="17.7109375" style="4" customWidth="1"/>
    <col min="524" max="524" width="16.7109375" style="4" customWidth="1"/>
    <col min="525" max="525" width="29.7109375" style="4" customWidth="1"/>
    <col min="526" max="526" width="24.7109375" style="4" customWidth="1"/>
    <col min="527" max="527" width="19.42578125" style="4" customWidth="1"/>
    <col min="528" max="528" width="8.5703125" style="4"/>
    <col min="529" max="529" width="12" style="4" customWidth="1"/>
    <col min="530" max="530" width="11.42578125" style="4" customWidth="1"/>
    <col min="531" max="532" width="12" style="4" customWidth="1"/>
    <col min="533" max="768" width="8.5703125" style="4"/>
    <col min="769" max="769" width="20" style="4" customWidth="1"/>
    <col min="770" max="770" width="18.28515625" style="4" customWidth="1"/>
    <col min="771" max="771" width="15.28515625" style="4" customWidth="1"/>
    <col min="772" max="772" width="17.7109375" style="4" customWidth="1"/>
    <col min="773" max="773" width="14.28515625" style="4" bestFit="1" customWidth="1"/>
    <col min="774" max="774" width="12.7109375" style="4" customWidth="1"/>
    <col min="775" max="775" width="18.28515625" style="4" customWidth="1"/>
    <col min="776" max="776" width="24.5703125" style="4" customWidth="1"/>
    <col min="777" max="777" width="11.7109375" style="4" customWidth="1"/>
    <col min="778" max="778" width="12.7109375" style="4" customWidth="1"/>
    <col min="779" max="779" width="17.7109375" style="4" customWidth="1"/>
    <col min="780" max="780" width="16.7109375" style="4" customWidth="1"/>
    <col min="781" max="781" width="29.7109375" style="4" customWidth="1"/>
    <col min="782" max="782" width="24.7109375" style="4" customWidth="1"/>
    <col min="783" max="783" width="19.42578125" style="4" customWidth="1"/>
    <col min="784" max="784" width="8.5703125" style="4"/>
    <col min="785" max="785" width="12" style="4" customWidth="1"/>
    <col min="786" max="786" width="11.42578125" style="4" customWidth="1"/>
    <col min="787" max="788" width="12" style="4" customWidth="1"/>
    <col min="789" max="1024" width="8.5703125" style="4"/>
    <col min="1025" max="1025" width="20" style="4" customWidth="1"/>
    <col min="1026" max="1026" width="18.28515625" style="4" customWidth="1"/>
    <col min="1027" max="1027" width="15.28515625" style="4" customWidth="1"/>
    <col min="1028" max="1028" width="17.7109375" style="4" customWidth="1"/>
    <col min="1029" max="1029" width="14.28515625" style="4" bestFit="1" customWidth="1"/>
    <col min="1030" max="1030" width="12.7109375" style="4" customWidth="1"/>
    <col min="1031" max="1031" width="18.28515625" style="4" customWidth="1"/>
    <col min="1032" max="1032" width="24.5703125" style="4" customWidth="1"/>
    <col min="1033" max="1033" width="11.7109375" style="4" customWidth="1"/>
    <col min="1034" max="1034" width="12.7109375" style="4" customWidth="1"/>
    <col min="1035" max="1035" width="17.7109375" style="4" customWidth="1"/>
    <col min="1036" max="1036" width="16.7109375" style="4" customWidth="1"/>
    <col min="1037" max="1037" width="29.7109375" style="4" customWidth="1"/>
    <col min="1038" max="1038" width="24.7109375" style="4" customWidth="1"/>
    <col min="1039" max="1039" width="19.42578125"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20" style="4" customWidth="1"/>
    <col min="1282" max="1282" width="18.28515625" style="4" customWidth="1"/>
    <col min="1283" max="1283" width="15.28515625" style="4" customWidth="1"/>
    <col min="1284" max="1284" width="17.7109375" style="4" customWidth="1"/>
    <col min="1285" max="1285" width="14.28515625" style="4" bestFit="1" customWidth="1"/>
    <col min="1286" max="1286" width="12.7109375" style="4" customWidth="1"/>
    <col min="1287" max="1287" width="18.28515625" style="4" customWidth="1"/>
    <col min="1288" max="1288" width="24.5703125" style="4" customWidth="1"/>
    <col min="1289" max="1289" width="11.7109375" style="4" customWidth="1"/>
    <col min="1290" max="1290" width="12.7109375" style="4" customWidth="1"/>
    <col min="1291" max="1291" width="17.7109375" style="4" customWidth="1"/>
    <col min="1292" max="1292" width="16.7109375" style="4" customWidth="1"/>
    <col min="1293" max="1293" width="29.7109375" style="4" customWidth="1"/>
    <col min="1294" max="1294" width="24.7109375" style="4" customWidth="1"/>
    <col min="1295" max="1295" width="19.42578125"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20" style="4" customWidth="1"/>
    <col min="1538" max="1538" width="18.28515625" style="4" customWidth="1"/>
    <col min="1539" max="1539" width="15.28515625" style="4" customWidth="1"/>
    <col min="1540" max="1540" width="17.7109375" style="4" customWidth="1"/>
    <col min="1541" max="1541" width="14.28515625" style="4" bestFit="1" customWidth="1"/>
    <col min="1542" max="1542" width="12.7109375" style="4" customWidth="1"/>
    <col min="1543" max="1543" width="18.28515625" style="4" customWidth="1"/>
    <col min="1544" max="1544" width="24.5703125" style="4" customWidth="1"/>
    <col min="1545" max="1545" width="11.7109375" style="4" customWidth="1"/>
    <col min="1546" max="1546" width="12.7109375" style="4" customWidth="1"/>
    <col min="1547" max="1547" width="17.7109375" style="4" customWidth="1"/>
    <col min="1548" max="1548" width="16.7109375" style="4" customWidth="1"/>
    <col min="1549" max="1549" width="29.7109375" style="4" customWidth="1"/>
    <col min="1550" max="1550" width="24.7109375" style="4" customWidth="1"/>
    <col min="1551" max="1551" width="19.42578125"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20" style="4" customWidth="1"/>
    <col min="1794" max="1794" width="18.28515625" style="4" customWidth="1"/>
    <col min="1795" max="1795" width="15.28515625" style="4" customWidth="1"/>
    <col min="1796" max="1796" width="17.7109375" style="4" customWidth="1"/>
    <col min="1797" max="1797" width="14.28515625" style="4" bestFit="1" customWidth="1"/>
    <col min="1798" max="1798" width="12.7109375" style="4" customWidth="1"/>
    <col min="1799" max="1799" width="18.28515625" style="4" customWidth="1"/>
    <col min="1800" max="1800" width="24.5703125" style="4" customWidth="1"/>
    <col min="1801" max="1801" width="11.7109375" style="4" customWidth="1"/>
    <col min="1802" max="1802" width="12.7109375" style="4" customWidth="1"/>
    <col min="1803" max="1803" width="17.7109375" style="4" customWidth="1"/>
    <col min="1804" max="1804" width="16.7109375" style="4" customWidth="1"/>
    <col min="1805" max="1805" width="29.7109375" style="4" customWidth="1"/>
    <col min="1806" max="1806" width="24.7109375" style="4" customWidth="1"/>
    <col min="1807" max="1807" width="19.42578125"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20" style="4" customWidth="1"/>
    <col min="2050" max="2050" width="18.28515625" style="4" customWidth="1"/>
    <col min="2051" max="2051" width="15.28515625" style="4" customWidth="1"/>
    <col min="2052" max="2052" width="17.7109375" style="4" customWidth="1"/>
    <col min="2053" max="2053" width="14.28515625" style="4" bestFit="1" customWidth="1"/>
    <col min="2054" max="2054" width="12.7109375" style="4" customWidth="1"/>
    <col min="2055" max="2055" width="18.28515625" style="4" customWidth="1"/>
    <col min="2056" max="2056" width="24.5703125" style="4" customWidth="1"/>
    <col min="2057" max="2057" width="11.7109375" style="4" customWidth="1"/>
    <col min="2058" max="2058" width="12.7109375" style="4" customWidth="1"/>
    <col min="2059" max="2059" width="17.7109375" style="4" customWidth="1"/>
    <col min="2060" max="2060" width="16.7109375" style="4" customWidth="1"/>
    <col min="2061" max="2061" width="29.7109375" style="4" customWidth="1"/>
    <col min="2062" max="2062" width="24.7109375" style="4" customWidth="1"/>
    <col min="2063" max="2063" width="19.42578125"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20" style="4" customWidth="1"/>
    <col min="2306" max="2306" width="18.28515625" style="4" customWidth="1"/>
    <col min="2307" max="2307" width="15.28515625" style="4" customWidth="1"/>
    <col min="2308" max="2308" width="17.7109375" style="4" customWidth="1"/>
    <col min="2309" max="2309" width="14.28515625" style="4" bestFit="1" customWidth="1"/>
    <col min="2310" max="2310" width="12.7109375" style="4" customWidth="1"/>
    <col min="2311" max="2311" width="18.28515625" style="4" customWidth="1"/>
    <col min="2312" max="2312" width="24.5703125" style="4" customWidth="1"/>
    <col min="2313" max="2313" width="11.7109375" style="4" customWidth="1"/>
    <col min="2314" max="2314" width="12.7109375" style="4" customWidth="1"/>
    <col min="2315" max="2315" width="17.7109375" style="4" customWidth="1"/>
    <col min="2316" max="2316" width="16.7109375" style="4" customWidth="1"/>
    <col min="2317" max="2317" width="29.7109375" style="4" customWidth="1"/>
    <col min="2318" max="2318" width="24.7109375" style="4" customWidth="1"/>
    <col min="2319" max="2319" width="19.42578125"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20" style="4" customWidth="1"/>
    <col min="2562" max="2562" width="18.28515625" style="4" customWidth="1"/>
    <col min="2563" max="2563" width="15.28515625" style="4" customWidth="1"/>
    <col min="2564" max="2564" width="17.7109375" style="4" customWidth="1"/>
    <col min="2565" max="2565" width="14.28515625" style="4" bestFit="1" customWidth="1"/>
    <col min="2566" max="2566" width="12.7109375" style="4" customWidth="1"/>
    <col min="2567" max="2567" width="18.28515625" style="4" customWidth="1"/>
    <col min="2568" max="2568" width="24.5703125" style="4" customWidth="1"/>
    <col min="2569" max="2569" width="11.7109375" style="4" customWidth="1"/>
    <col min="2570" max="2570" width="12.7109375" style="4" customWidth="1"/>
    <col min="2571" max="2571" width="17.7109375" style="4" customWidth="1"/>
    <col min="2572" max="2572" width="16.7109375" style="4" customWidth="1"/>
    <col min="2573" max="2573" width="29.7109375" style="4" customWidth="1"/>
    <col min="2574" max="2574" width="24.7109375" style="4" customWidth="1"/>
    <col min="2575" max="2575" width="19.42578125"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20" style="4" customWidth="1"/>
    <col min="2818" max="2818" width="18.28515625" style="4" customWidth="1"/>
    <col min="2819" max="2819" width="15.28515625" style="4" customWidth="1"/>
    <col min="2820" max="2820" width="17.7109375" style="4" customWidth="1"/>
    <col min="2821" max="2821" width="14.28515625" style="4" bestFit="1" customWidth="1"/>
    <col min="2822" max="2822" width="12.7109375" style="4" customWidth="1"/>
    <col min="2823" max="2823" width="18.28515625" style="4" customWidth="1"/>
    <col min="2824" max="2824" width="24.5703125" style="4" customWidth="1"/>
    <col min="2825" max="2825" width="11.7109375" style="4" customWidth="1"/>
    <col min="2826" max="2826" width="12.7109375" style="4" customWidth="1"/>
    <col min="2827" max="2827" width="17.7109375" style="4" customWidth="1"/>
    <col min="2828" max="2828" width="16.7109375" style="4" customWidth="1"/>
    <col min="2829" max="2829" width="29.7109375" style="4" customWidth="1"/>
    <col min="2830" max="2830" width="24.7109375" style="4" customWidth="1"/>
    <col min="2831" max="2831" width="19.42578125"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20" style="4" customWidth="1"/>
    <col min="3074" max="3074" width="18.28515625" style="4" customWidth="1"/>
    <col min="3075" max="3075" width="15.28515625" style="4" customWidth="1"/>
    <col min="3076" max="3076" width="17.7109375" style="4" customWidth="1"/>
    <col min="3077" max="3077" width="14.28515625" style="4" bestFit="1" customWidth="1"/>
    <col min="3078" max="3078" width="12.7109375" style="4" customWidth="1"/>
    <col min="3079" max="3079" width="18.28515625" style="4" customWidth="1"/>
    <col min="3080" max="3080" width="24.5703125" style="4" customWidth="1"/>
    <col min="3081" max="3081" width="11.7109375" style="4" customWidth="1"/>
    <col min="3082" max="3082" width="12.7109375" style="4" customWidth="1"/>
    <col min="3083" max="3083" width="17.7109375" style="4" customWidth="1"/>
    <col min="3084" max="3084" width="16.7109375" style="4" customWidth="1"/>
    <col min="3085" max="3085" width="29.7109375" style="4" customWidth="1"/>
    <col min="3086" max="3086" width="24.7109375" style="4" customWidth="1"/>
    <col min="3087" max="3087" width="19.42578125"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20" style="4" customWidth="1"/>
    <col min="3330" max="3330" width="18.28515625" style="4" customWidth="1"/>
    <col min="3331" max="3331" width="15.28515625" style="4" customWidth="1"/>
    <col min="3332" max="3332" width="17.7109375" style="4" customWidth="1"/>
    <col min="3333" max="3333" width="14.28515625" style="4" bestFit="1" customWidth="1"/>
    <col min="3334" max="3334" width="12.7109375" style="4" customWidth="1"/>
    <col min="3335" max="3335" width="18.28515625" style="4" customWidth="1"/>
    <col min="3336" max="3336" width="24.5703125" style="4" customWidth="1"/>
    <col min="3337" max="3337" width="11.7109375" style="4" customWidth="1"/>
    <col min="3338" max="3338" width="12.7109375" style="4" customWidth="1"/>
    <col min="3339" max="3339" width="17.7109375" style="4" customWidth="1"/>
    <col min="3340" max="3340" width="16.7109375" style="4" customWidth="1"/>
    <col min="3341" max="3341" width="29.7109375" style="4" customWidth="1"/>
    <col min="3342" max="3342" width="24.7109375" style="4" customWidth="1"/>
    <col min="3343" max="3343" width="19.42578125"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20" style="4" customWidth="1"/>
    <col min="3586" max="3586" width="18.28515625" style="4" customWidth="1"/>
    <col min="3587" max="3587" width="15.28515625" style="4" customWidth="1"/>
    <col min="3588" max="3588" width="17.7109375" style="4" customWidth="1"/>
    <col min="3589" max="3589" width="14.28515625" style="4" bestFit="1" customWidth="1"/>
    <col min="3590" max="3590" width="12.7109375" style="4" customWidth="1"/>
    <col min="3591" max="3591" width="18.28515625" style="4" customWidth="1"/>
    <col min="3592" max="3592" width="24.5703125" style="4" customWidth="1"/>
    <col min="3593" max="3593" width="11.7109375" style="4" customWidth="1"/>
    <col min="3594" max="3594" width="12.7109375" style="4" customWidth="1"/>
    <col min="3595" max="3595" width="17.7109375" style="4" customWidth="1"/>
    <col min="3596" max="3596" width="16.7109375" style="4" customWidth="1"/>
    <col min="3597" max="3597" width="29.7109375" style="4" customWidth="1"/>
    <col min="3598" max="3598" width="24.7109375" style="4" customWidth="1"/>
    <col min="3599" max="3599" width="19.42578125"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20" style="4" customWidth="1"/>
    <col min="3842" max="3842" width="18.28515625" style="4" customWidth="1"/>
    <col min="3843" max="3843" width="15.28515625" style="4" customWidth="1"/>
    <col min="3844" max="3844" width="17.7109375" style="4" customWidth="1"/>
    <col min="3845" max="3845" width="14.28515625" style="4" bestFit="1" customWidth="1"/>
    <col min="3846" max="3846" width="12.7109375" style="4" customWidth="1"/>
    <col min="3847" max="3847" width="18.28515625" style="4" customWidth="1"/>
    <col min="3848" max="3848" width="24.5703125" style="4" customWidth="1"/>
    <col min="3849" max="3849" width="11.7109375" style="4" customWidth="1"/>
    <col min="3850" max="3850" width="12.7109375" style="4" customWidth="1"/>
    <col min="3851" max="3851" width="17.7109375" style="4" customWidth="1"/>
    <col min="3852" max="3852" width="16.7109375" style="4" customWidth="1"/>
    <col min="3853" max="3853" width="29.7109375" style="4" customWidth="1"/>
    <col min="3854" max="3854" width="24.7109375" style="4" customWidth="1"/>
    <col min="3855" max="3855" width="19.42578125"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20" style="4" customWidth="1"/>
    <col min="4098" max="4098" width="18.28515625" style="4" customWidth="1"/>
    <col min="4099" max="4099" width="15.28515625" style="4" customWidth="1"/>
    <col min="4100" max="4100" width="17.7109375" style="4" customWidth="1"/>
    <col min="4101" max="4101" width="14.28515625" style="4" bestFit="1" customWidth="1"/>
    <col min="4102" max="4102" width="12.7109375" style="4" customWidth="1"/>
    <col min="4103" max="4103" width="18.28515625" style="4" customWidth="1"/>
    <col min="4104" max="4104" width="24.5703125" style="4" customWidth="1"/>
    <col min="4105" max="4105" width="11.7109375" style="4" customWidth="1"/>
    <col min="4106" max="4106" width="12.7109375" style="4" customWidth="1"/>
    <col min="4107" max="4107" width="17.7109375" style="4" customWidth="1"/>
    <col min="4108" max="4108" width="16.7109375" style="4" customWidth="1"/>
    <col min="4109" max="4109" width="29.7109375" style="4" customWidth="1"/>
    <col min="4110" max="4110" width="24.7109375" style="4" customWidth="1"/>
    <col min="4111" max="4111" width="19.42578125"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20" style="4" customWidth="1"/>
    <col min="4354" max="4354" width="18.28515625" style="4" customWidth="1"/>
    <col min="4355" max="4355" width="15.28515625" style="4" customWidth="1"/>
    <col min="4356" max="4356" width="17.7109375" style="4" customWidth="1"/>
    <col min="4357" max="4357" width="14.28515625" style="4" bestFit="1" customWidth="1"/>
    <col min="4358" max="4358" width="12.7109375" style="4" customWidth="1"/>
    <col min="4359" max="4359" width="18.28515625" style="4" customWidth="1"/>
    <col min="4360" max="4360" width="24.5703125" style="4" customWidth="1"/>
    <col min="4361" max="4361" width="11.7109375" style="4" customWidth="1"/>
    <col min="4362" max="4362" width="12.7109375" style="4" customWidth="1"/>
    <col min="4363" max="4363" width="17.7109375" style="4" customWidth="1"/>
    <col min="4364" max="4364" width="16.7109375" style="4" customWidth="1"/>
    <col min="4365" max="4365" width="29.7109375" style="4" customWidth="1"/>
    <col min="4366" max="4366" width="24.7109375" style="4" customWidth="1"/>
    <col min="4367" max="4367" width="19.42578125"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20" style="4" customWidth="1"/>
    <col min="4610" max="4610" width="18.28515625" style="4" customWidth="1"/>
    <col min="4611" max="4611" width="15.28515625" style="4" customWidth="1"/>
    <col min="4612" max="4612" width="17.7109375" style="4" customWidth="1"/>
    <col min="4613" max="4613" width="14.28515625" style="4" bestFit="1" customWidth="1"/>
    <col min="4614" max="4614" width="12.7109375" style="4" customWidth="1"/>
    <col min="4615" max="4615" width="18.28515625" style="4" customWidth="1"/>
    <col min="4616" max="4616" width="24.5703125" style="4" customWidth="1"/>
    <col min="4617" max="4617" width="11.7109375" style="4" customWidth="1"/>
    <col min="4618" max="4618" width="12.7109375" style="4" customWidth="1"/>
    <col min="4619" max="4619" width="17.7109375" style="4" customWidth="1"/>
    <col min="4620" max="4620" width="16.7109375" style="4" customWidth="1"/>
    <col min="4621" max="4621" width="29.7109375" style="4" customWidth="1"/>
    <col min="4622" max="4622" width="24.7109375" style="4" customWidth="1"/>
    <col min="4623" max="4623" width="19.42578125"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20" style="4" customWidth="1"/>
    <col min="4866" max="4866" width="18.28515625" style="4" customWidth="1"/>
    <col min="4867" max="4867" width="15.28515625" style="4" customWidth="1"/>
    <col min="4868" max="4868" width="17.7109375" style="4" customWidth="1"/>
    <col min="4869" max="4869" width="14.28515625" style="4" bestFit="1" customWidth="1"/>
    <col min="4870" max="4870" width="12.7109375" style="4" customWidth="1"/>
    <col min="4871" max="4871" width="18.28515625" style="4" customWidth="1"/>
    <col min="4872" max="4872" width="24.5703125" style="4" customWidth="1"/>
    <col min="4873" max="4873" width="11.7109375" style="4" customWidth="1"/>
    <col min="4874" max="4874" width="12.7109375" style="4" customWidth="1"/>
    <col min="4875" max="4875" width="17.7109375" style="4" customWidth="1"/>
    <col min="4876" max="4876" width="16.7109375" style="4" customWidth="1"/>
    <col min="4877" max="4877" width="29.7109375" style="4" customWidth="1"/>
    <col min="4878" max="4878" width="24.7109375" style="4" customWidth="1"/>
    <col min="4879" max="4879" width="19.42578125"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20" style="4" customWidth="1"/>
    <col min="5122" max="5122" width="18.28515625" style="4" customWidth="1"/>
    <col min="5123" max="5123" width="15.28515625" style="4" customWidth="1"/>
    <col min="5124" max="5124" width="17.7109375" style="4" customWidth="1"/>
    <col min="5125" max="5125" width="14.28515625" style="4" bestFit="1" customWidth="1"/>
    <col min="5126" max="5126" width="12.7109375" style="4" customWidth="1"/>
    <col min="5127" max="5127" width="18.28515625" style="4" customWidth="1"/>
    <col min="5128" max="5128" width="24.5703125" style="4" customWidth="1"/>
    <col min="5129" max="5129" width="11.7109375" style="4" customWidth="1"/>
    <col min="5130" max="5130" width="12.7109375" style="4" customWidth="1"/>
    <col min="5131" max="5131" width="17.7109375" style="4" customWidth="1"/>
    <col min="5132" max="5132" width="16.7109375" style="4" customWidth="1"/>
    <col min="5133" max="5133" width="29.7109375" style="4" customWidth="1"/>
    <col min="5134" max="5134" width="24.7109375" style="4" customWidth="1"/>
    <col min="5135" max="5135" width="19.42578125"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20" style="4" customWidth="1"/>
    <col min="5378" max="5378" width="18.28515625" style="4" customWidth="1"/>
    <col min="5379" max="5379" width="15.28515625" style="4" customWidth="1"/>
    <col min="5380" max="5380" width="17.7109375" style="4" customWidth="1"/>
    <col min="5381" max="5381" width="14.28515625" style="4" bestFit="1" customWidth="1"/>
    <col min="5382" max="5382" width="12.7109375" style="4" customWidth="1"/>
    <col min="5383" max="5383" width="18.28515625" style="4" customWidth="1"/>
    <col min="5384" max="5384" width="24.5703125" style="4" customWidth="1"/>
    <col min="5385" max="5385" width="11.7109375" style="4" customWidth="1"/>
    <col min="5386" max="5386" width="12.7109375" style="4" customWidth="1"/>
    <col min="5387" max="5387" width="17.7109375" style="4" customWidth="1"/>
    <col min="5388" max="5388" width="16.7109375" style="4" customWidth="1"/>
    <col min="5389" max="5389" width="29.7109375" style="4" customWidth="1"/>
    <col min="5390" max="5390" width="24.7109375" style="4" customWidth="1"/>
    <col min="5391" max="5391" width="19.42578125"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20" style="4" customWidth="1"/>
    <col min="5634" max="5634" width="18.28515625" style="4" customWidth="1"/>
    <col min="5635" max="5635" width="15.28515625" style="4" customWidth="1"/>
    <col min="5636" max="5636" width="17.7109375" style="4" customWidth="1"/>
    <col min="5637" max="5637" width="14.28515625" style="4" bestFit="1" customWidth="1"/>
    <col min="5638" max="5638" width="12.7109375" style="4" customWidth="1"/>
    <col min="5639" max="5639" width="18.28515625" style="4" customWidth="1"/>
    <col min="5640" max="5640" width="24.5703125" style="4" customWidth="1"/>
    <col min="5641" max="5641" width="11.7109375" style="4" customWidth="1"/>
    <col min="5642" max="5642" width="12.7109375" style="4" customWidth="1"/>
    <col min="5643" max="5643" width="17.7109375" style="4" customWidth="1"/>
    <col min="5644" max="5644" width="16.7109375" style="4" customWidth="1"/>
    <col min="5645" max="5645" width="29.7109375" style="4" customWidth="1"/>
    <col min="5646" max="5646" width="24.7109375" style="4" customWidth="1"/>
    <col min="5647" max="5647" width="19.42578125"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20" style="4" customWidth="1"/>
    <col min="5890" max="5890" width="18.28515625" style="4" customWidth="1"/>
    <col min="5891" max="5891" width="15.28515625" style="4" customWidth="1"/>
    <col min="5892" max="5892" width="17.7109375" style="4" customWidth="1"/>
    <col min="5893" max="5893" width="14.28515625" style="4" bestFit="1" customWidth="1"/>
    <col min="5894" max="5894" width="12.7109375" style="4" customWidth="1"/>
    <col min="5895" max="5895" width="18.28515625" style="4" customWidth="1"/>
    <col min="5896" max="5896" width="24.5703125" style="4" customWidth="1"/>
    <col min="5897" max="5897" width="11.7109375" style="4" customWidth="1"/>
    <col min="5898" max="5898" width="12.7109375" style="4" customWidth="1"/>
    <col min="5899" max="5899" width="17.7109375" style="4" customWidth="1"/>
    <col min="5900" max="5900" width="16.7109375" style="4" customWidth="1"/>
    <col min="5901" max="5901" width="29.7109375" style="4" customWidth="1"/>
    <col min="5902" max="5902" width="24.7109375" style="4" customWidth="1"/>
    <col min="5903" max="5903" width="19.42578125"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20" style="4" customWidth="1"/>
    <col min="6146" max="6146" width="18.28515625" style="4" customWidth="1"/>
    <col min="6147" max="6147" width="15.28515625" style="4" customWidth="1"/>
    <col min="6148" max="6148" width="17.7109375" style="4" customWidth="1"/>
    <col min="6149" max="6149" width="14.28515625" style="4" bestFit="1" customWidth="1"/>
    <col min="6150" max="6150" width="12.7109375" style="4" customWidth="1"/>
    <col min="6151" max="6151" width="18.28515625" style="4" customWidth="1"/>
    <col min="6152" max="6152" width="24.5703125" style="4" customWidth="1"/>
    <col min="6153" max="6153" width="11.7109375" style="4" customWidth="1"/>
    <col min="6154" max="6154" width="12.7109375" style="4" customWidth="1"/>
    <col min="6155" max="6155" width="17.7109375" style="4" customWidth="1"/>
    <col min="6156" max="6156" width="16.7109375" style="4" customWidth="1"/>
    <col min="6157" max="6157" width="29.7109375" style="4" customWidth="1"/>
    <col min="6158" max="6158" width="24.7109375" style="4" customWidth="1"/>
    <col min="6159" max="6159" width="19.42578125"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20" style="4" customWidth="1"/>
    <col min="6402" max="6402" width="18.28515625" style="4" customWidth="1"/>
    <col min="6403" max="6403" width="15.28515625" style="4" customWidth="1"/>
    <col min="6404" max="6404" width="17.7109375" style="4" customWidth="1"/>
    <col min="6405" max="6405" width="14.28515625" style="4" bestFit="1" customWidth="1"/>
    <col min="6406" max="6406" width="12.7109375" style="4" customWidth="1"/>
    <col min="6407" max="6407" width="18.28515625" style="4" customWidth="1"/>
    <col min="6408" max="6408" width="24.5703125" style="4" customWidth="1"/>
    <col min="6409" max="6409" width="11.7109375" style="4" customWidth="1"/>
    <col min="6410" max="6410" width="12.7109375" style="4" customWidth="1"/>
    <col min="6411" max="6411" width="17.7109375" style="4" customWidth="1"/>
    <col min="6412" max="6412" width="16.7109375" style="4" customWidth="1"/>
    <col min="6413" max="6413" width="29.7109375" style="4" customWidth="1"/>
    <col min="6414" max="6414" width="24.7109375" style="4" customWidth="1"/>
    <col min="6415" max="6415" width="19.42578125"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20" style="4" customWidth="1"/>
    <col min="6658" max="6658" width="18.28515625" style="4" customWidth="1"/>
    <col min="6659" max="6659" width="15.28515625" style="4" customWidth="1"/>
    <col min="6660" max="6660" width="17.7109375" style="4" customWidth="1"/>
    <col min="6661" max="6661" width="14.28515625" style="4" bestFit="1" customWidth="1"/>
    <col min="6662" max="6662" width="12.7109375" style="4" customWidth="1"/>
    <col min="6663" max="6663" width="18.28515625" style="4" customWidth="1"/>
    <col min="6664" max="6664" width="24.5703125" style="4" customWidth="1"/>
    <col min="6665" max="6665" width="11.7109375" style="4" customWidth="1"/>
    <col min="6666" max="6666" width="12.7109375" style="4" customWidth="1"/>
    <col min="6667" max="6667" width="17.7109375" style="4" customWidth="1"/>
    <col min="6668" max="6668" width="16.7109375" style="4" customWidth="1"/>
    <col min="6669" max="6669" width="29.7109375" style="4" customWidth="1"/>
    <col min="6670" max="6670" width="24.7109375" style="4" customWidth="1"/>
    <col min="6671" max="6671" width="19.42578125"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20" style="4" customWidth="1"/>
    <col min="6914" max="6914" width="18.28515625" style="4" customWidth="1"/>
    <col min="6915" max="6915" width="15.28515625" style="4" customWidth="1"/>
    <col min="6916" max="6916" width="17.7109375" style="4" customWidth="1"/>
    <col min="6917" max="6917" width="14.28515625" style="4" bestFit="1" customWidth="1"/>
    <col min="6918" max="6918" width="12.7109375" style="4" customWidth="1"/>
    <col min="6919" max="6919" width="18.28515625" style="4" customWidth="1"/>
    <col min="6920" max="6920" width="24.5703125" style="4" customWidth="1"/>
    <col min="6921" max="6921" width="11.7109375" style="4" customWidth="1"/>
    <col min="6922" max="6922" width="12.7109375" style="4" customWidth="1"/>
    <col min="6923" max="6923" width="17.7109375" style="4" customWidth="1"/>
    <col min="6924" max="6924" width="16.7109375" style="4" customWidth="1"/>
    <col min="6925" max="6925" width="29.7109375" style="4" customWidth="1"/>
    <col min="6926" max="6926" width="24.7109375" style="4" customWidth="1"/>
    <col min="6927" max="6927" width="19.42578125"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20" style="4" customWidth="1"/>
    <col min="7170" max="7170" width="18.28515625" style="4" customWidth="1"/>
    <col min="7171" max="7171" width="15.28515625" style="4" customWidth="1"/>
    <col min="7172" max="7172" width="17.7109375" style="4" customWidth="1"/>
    <col min="7173" max="7173" width="14.28515625" style="4" bestFit="1" customWidth="1"/>
    <col min="7174" max="7174" width="12.7109375" style="4" customWidth="1"/>
    <col min="7175" max="7175" width="18.28515625" style="4" customWidth="1"/>
    <col min="7176" max="7176" width="24.5703125" style="4" customWidth="1"/>
    <col min="7177" max="7177" width="11.7109375" style="4" customWidth="1"/>
    <col min="7178" max="7178" width="12.7109375" style="4" customWidth="1"/>
    <col min="7179" max="7179" width="17.7109375" style="4" customWidth="1"/>
    <col min="7180" max="7180" width="16.7109375" style="4" customWidth="1"/>
    <col min="7181" max="7181" width="29.7109375" style="4" customWidth="1"/>
    <col min="7182" max="7182" width="24.7109375" style="4" customWidth="1"/>
    <col min="7183" max="7183" width="19.42578125"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20" style="4" customWidth="1"/>
    <col min="7426" max="7426" width="18.28515625" style="4" customWidth="1"/>
    <col min="7427" max="7427" width="15.28515625" style="4" customWidth="1"/>
    <col min="7428" max="7428" width="17.7109375" style="4" customWidth="1"/>
    <col min="7429" max="7429" width="14.28515625" style="4" bestFit="1" customWidth="1"/>
    <col min="7430" max="7430" width="12.7109375" style="4" customWidth="1"/>
    <col min="7431" max="7431" width="18.28515625" style="4" customWidth="1"/>
    <col min="7432" max="7432" width="24.5703125" style="4" customWidth="1"/>
    <col min="7433" max="7433" width="11.7109375" style="4" customWidth="1"/>
    <col min="7434" max="7434" width="12.7109375" style="4" customWidth="1"/>
    <col min="7435" max="7435" width="17.7109375" style="4" customWidth="1"/>
    <col min="7436" max="7436" width="16.7109375" style="4" customWidth="1"/>
    <col min="7437" max="7437" width="29.7109375" style="4" customWidth="1"/>
    <col min="7438" max="7438" width="24.7109375" style="4" customWidth="1"/>
    <col min="7439" max="7439" width="19.42578125"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20" style="4" customWidth="1"/>
    <col min="7682" max="7682" width="18.28515625" style="4" customWidth="1"/>
    <col min="7683" max="7683" width="15.28515625" style="4" customWidth="1"/>
    <col min="7684" max="7684" width="17.7109375" style="4" customWidth="1"/>
    <col min="7685" max="7685" width="14.28515625" style="4" bestFit="1" customWidth="1"/>
    <col min="7686" max="7686" width="12.7109375" style="4" customWidth="1"/>
    <col min="7687" max="7687" width="18.28515625" style="4" customWidth="1"/>
    <col min="7688" max="7688" width="24.5703125" style="4" customWidth="1"/>
    <col min="7689" max="7689" width="11.7109375" style="4" customWidth="1"/>
    <col min="7690" max="7690" width="12.7109375" style="4" customWidth="1"/>
    <col min="7691" max="7691" width="17.7109375" style="4" customWidth="1"/>
    <col min="7692" max="7692" width="16.7109375" style="4" customWidth="1"/>
    <col min="7693" max="7693" width="29.7109375" style="4" customWidth="1"/>
    <col min="7694" max="7694" width="24.7109375" style="4" customWidth="1"/>
    <col min="7695" max="7695" width="19.42578125"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20" style="4" customWidth="1"/>
    <col min="7938" max="7938" width="18.28515625" style="4" customWidth="1"/>
    <col min="7939" max="7939" width="15.28515625" style="4" customWidth="1"/>
    <col min="7940" max="7940" width="17.7109375" style="4" customWidth="1"/>
    <col min="7941" max="7941" width="14.28515625" style="4" bestFit="1" customWidth="1"/>
    <col min="7942" max="7942" width="12.7109375" style="4" customWidth="1"/>
    <col min="7943" max="7943" width="18.28515625" style="4" customWidth="1"/>
    <col min="7944" max="7944" width="24.5703125" style="4" customWidth="1"/>
    <col min="7945" max="7945" width="11.7109375" style="4" customWidth="1"/>
    <col min="7946" max="7946" width="12.7109375" style="4" customWidth="1"/>
    <col min="7947" max="7947" width="17.7109375" style="4" customWidth="1"/>
    <col min="7948" max="7948" width="16.7109375" style="4" customWidth="1"/>
    <col min="7949" max="7949" width="29.7109375" style="4" customWidth="1"/>
    <col min="7950" max="7950" width="24.7109375" style="4" customWidth="1"/>
    <col min="7951" max="7951" width="19.42578125"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20" style="4" customWidth="1"/>
    <col min="8194" max="8194" width="18.28515625" style="4" customWidth="1"/>
    <col min="8195" max="8195" width="15.28515625" style="4" customWidth="1"/>
    <col min="8196" max="8196" width="17.7109375" style="4" customWidth="1"/>
    <col min="8197" max="8197" width="14.28515625" style="4" bestFit="1" customWidth="1"/>
    <col min="8198" max="8198" width="12.7109375" style="4" customWidth="1"/>
    <col min="8199" max="8199" width="18.28515625" style="4" customWidth="1"/>
    <col min="8200" max="8200" width="24.5703125" style="4" customWidth="1"/>
    <col min="8201" max="8201" width="11.7109375" style="4" customWidth="1"/>
    <col min="8202" max="8202" width="12.7109375" style="4" customWidth="1"/>
    <col min="8203" max="8203" width="17.7109375" style="4" customWidth="1"/>
    <col min="8204" max="8204" width="16.7109375" style="4" customWidth="1"/>
    <col min="8205" max="8205" width="29.7109375" style="4" customWidth="1"/>
    <col min="8206" max="8206" width="24.7109375" style="4" customWidth="1"/>
    <col min="8207" max="8207" width="19.42578125"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20" style="4" customWidth="1"/>
    <col min="8450" max="8450" width="18.28515625" style="4" customWidth="1"/>
    <col min="8451" max="8451" width="15.28515625" style="4" customWidth="1"/>
    <col min="8452" max="8452" width="17.7109375" style="4" customWidth="1"/>
    <col min="8453" max="8453" width="14.28515625" style="4" bestFit="1" customWidth="1"/>
    <col min="8454" max="8454" width="12.7109375" style="4" customWidth="1"/>
    <col min="8455" max="8455" width="18.28515625" style="4" customWidth="1"/>
    <col min="8456" max="8456" width="24.5703125" style="4" customWidth="1"/>
    <col min="8457" max="8457" width="11.7109375" style="4" customWidth="1"/>
    <col min="8458" max="8458" width="12.7109375" style="4" customWidth="1"/>
    <col min="8459" max="8459" width="17.7109375" style="4" customWidth="1"/>
    <col min="8460" max="8460" width="16.7109375" style="4" customWidth="1"/>
    <col min="8461" max="8461" width="29.7109375" style="4" customWidth="1"/>
    <col min="8462" max="8462" width="24.7109375" style="4" customWidth="1"/>
    <col min="8463" max="8463" width="19.42578125"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20" style="4" customWidth="1"/>
    <col min="8706" max="8706" width="18.28515625" style="4" customWidth="1"/>
    <col min="8707" max="8707" width="15.28515625" style="4" customWidth="1"/>
    <col min="8708" max="8708" width="17.7109375" style="4" customWidth="1"/>
    <col min="8709" max="8709" width="14.28515625" style="4" bestFit="1" customWidth="1"/>
    <col min="8710" max="8710" width="12.7109375" style="4" customWidth="1"/>
    <col min="8711" max="8711" width="18.28515625" style="4" customWidth="1"/>
    <col min="8712" max="8712" width="24.5703125" style="4" customWidth="1"/>
    <col min="8713" max="8713" width="11.7109375" style="4" customWidth="1"/>
    <col min="8714" max="8714" width="12.7109375" style="4" customWidth="1"/>
    <col min="8715" max="8715" width="17.7109375" style="4" customWidth="1"/>
    <col min="8716" max="8716" width="16.7109375" style="4" customWidth="1"/>
    <col min="8717" max="8717" width="29.7109375" style="4" customWidth="1"/>
    <col min="8718" max="8718" width="24.7109375" style="4" customWidth="1"/>
    <col min="8719" max="8719" width="19.42578125"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20" style="4" customWidth="1"/>
    <col min="8962" max="8962" width="18.28515625" style="4" customWidth="1"/>
    <col min="8963" max="8963" width="15.28515625" style="4" customWidth="1"/>
    <col min="8964" max="8964" width="17.7109375" style="4" customWidth="1"/>
    <col min="8965" max="8965" width="14.28515625" style="4" bestFit="1" customWidth="1"/>
    <col min="8966" max="8966" width="12.7109375" style="4" customWidth="1"/>
    <col min="8967" max="8967" width="18.28515625" style="4" customWidth="1"/>
    <col min="8968" max="8968" width="24.5703125" style="4" customWidth="1"/>
    <col min="8969" max="8969" width="11.7109375" style="4" customWidth="1"/>
    <col min="8970" max="8970" width="12.7109375" style="4" customWidth="1"/>
    <col min="8971" max="8971" width="17.7109375" style="4" customWidth="1"/>
    <col min="8972" max="8972" width="16.7109375" style="4" customWidth="1"/>
    <col min="8973" max="8973" width="29.7109375" style="4" customWidth="1"/>
    <col min="8974" max="8974" width="24.7109375" style="4" customWidth="1"/>
    <col min="8975" max="8975" width="19.42578125"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20" style="4" customWidth="1"/>
    <col min="9218" max="9218" width="18.28515625" style="4" customWidth="1"/>
    <col min="9219" max="9219" width="15.28515625" style="4" customWidth="1"/>
    <col min="9220" max="9220" width="17.7109375" style="4" customWidth="1"/>
    <col min="9221" max="9221" width="14.28515625" style="4" bestFit="1" customWidth="1"/>
    <col min="9222" max="9222" width="12.7109375" style="4" customWidth="1"/>
    <col min="9223" max="9223" width="18.28515625" style="4" customWidth="1"/>
    <col min="9224" max="9224" width="24.5703125" style="4" customWidth="1"/>
    <col min="9225" max="9225" width="11.7109375" style="4" customWidth="1"/>
    <col min="9226" max="9226" width="12.7109375" style="4" customWidth="1"/>
    <col min="9227" max="9227" width="17.7109375" style="4" customWidth="1"/>
    <col min="9228" max="9228" width="16.7109375" style="4" customWidth="1"/>
    <col min="9229" max="9229" width="29.7109375" style="4" customWidth="1"/>
    <col min="9230" max="9230" width="24.7109375" style="4" customWidth="1"/>
    <col min="9231" max="9231" width="19.42578125"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20" style="4" customWidth="1"/>
    <col min="9474" max="9474" width="18.28515625" style="4" customWidth="1"/>
    <col min="9475" max="9475" width="15.28515625" style="4" customWidth="1"/>
    <col min="9476" max="9476" width="17.7109375" style="4" customWidth="1"/>
    <col min="9477" max="9477" width="14.28515625" style="4" bestFit="1" customWidth="1"/>
    <col min="9478" max="9478" width="12.7109375" style="4" customWidth="1"/>
    <col min="9479" max="9479" width="18.28515625" style="4" customWidth="1"/>
    <col min="9480" max="9480" width="24.5703125" style="4" customWidth="1"/>
    <col min="9481" max="9481" width="11.7109375" style="4" customWidth="1"/>
    <col min="9482" max="9482" width="12.7109375" style="4" customWidth="1"/>
    <col min="9483" max="9483" width="17.7109375" style="4" customWidth="1"/>
    <col min="9484" max="9484" width="16.7109375" style="4" customWidth="1"/>
    <col min="9485" max="9485" width="29.7109375" style="4" customWidth="1"/>
    <col min="9486" max="9486" width="24.7109375" style="4" customWidth="1"/>
    <col min="9487" max="9487" width="19.42578125"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20" style="4" customWidth="1"/>
    <col min="9730" max="9730" width="18.28515625" style="4" customWidth="1"/>
    <col min="9731" max="9731" width="15.28515625" style="4" customWidth="1"/>
    <col min="9732" max="9732" width="17.7109375" style="4" customWidth="1"/>
    <col min="9733" max="9733" width="14.28515625" style="4" bestFit="1" customWidth="1"/>
    <col min="9734" max="9734" width="12.7109375" style="4" customWidth="1"/>
    <col min="9735" max="9735" width="18.28515625" style="4" customWidth="1"/>
    <col min="9736" max="9736" width="24.5703125" style="4" customWidth="1"/>
    <col min="9737" max="9737" width="11.7109375" style="4" customWidth="1"/>
    <col min="9738" max="9738" width="12.7109375" style="4" customWidth="1"/>
    <col min="9739" max="9739" width="17.7109375" style="4" customWidth="1"/>
    <col min="9740" max="9740" width="16.7109375" style="4" customWidth="1"/>
    <col min="9741" max="9741" width="29.7109375" style="4" customWidth="1"/>
    <col min="9742" max="9742" width="24.7109375" style="4" customWidth="1"/>
    <col min="9743" max="9743" width="19.42578125"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20" style="4" customWidth="1"/>
    <col min="9986" max="9986" width="18.28515625" style="4" customWidth="1"/>
    <col min="9987" max="9987" width="15.28515625" style="4" customWidth="1"/>
    <col min="9988" max="9988" width="17.7109375" style="4" customWidth="1"/>
    <col min="9989" max="9989" width="14.28515625" style="4" bestFit="1" customWidth="1"/>
    <col min="9990" max="9990" width="12.7109375" style="4" customWidth="1"/>
    <col min="9991" max="9991" width="18.28515625" style="4" customWidth="1"/>
    <col min="9992" max="9992" width="24.5703125" style="4" customWidth="1"/>
    <col min="9993" max="9993" width="11.7109375" style="4" customWidth="1"/>
    <col min="9994" max="9994" width="12.7109375" style="4" customWidth="1"/>
    <col min="9995" max="9995" width="17.7109375" style="4" customWidth="1"/>
    <col min="9996" max="9996" width="16.7109375" style="4" customWidth="1"/>
    <col min="9997" max="9997" width="29.7109375" style="4" customWidth="1"/>
    <col min="9998" max="9998" width="24.7109375" style="4" customWidth="1"/>
    <col min="9999" max="9999" width="19.42578125"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20" style="4" customWidth="1"/>
    <col min="10242" max="10242" width="18.28515625" style="4" customWidth="1"/>
    <col min="10243" max="10243" width="15.28515625" style="4" customWidth="1"/>
    <col min="10244" max="10244" width="17.7109375" style="4" customWidth="1"/>
    <col min="10245" max="10245" width="14.28515625" style="4" bestFit="1" customWidth="1"/>
    <col min="10246" max="10246" width="12.7109375" style="4" customWidth="1"/>
    <col min="10247" max="10247" width="18.28515625" style="4" customWidth="1"/>
    <col min="10248" max="10248" width="24.5703125" style="4" customWidth="1"/>
    <col min="10249" max="10249" width="11.7109375" style="4" customWidth="1"/>
    <col min="10250" max="10250" width="12.7109375" style="4" customWidth="1"/>
    <col min="10251" max="10251" width="17.7109375" style="4" customWidth="1"/>
    <col min="10252" max="10252" width="16.7109375" style="4" customWidth="1"/>
    <col min="10253" max="10253" width="29.7109375" style="4" customWidth="1"/>
    <col min="10254" max="10254" width="24.7109375" style="4" customWidth="1"/>
    <col min="10255" max="10255" width="19.42578125"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20" style="4" customWidth="1"/>
    <col min="10498" max="10498" width="18.28515625" style="4" customWidth="1"/>
    <col min="10499" max="10499" width="15.28515625" style="4" customWidth="1"/>
    <col min="10500" max="10500" width="17.7109375" style="4" customWidth="1"/>
    <col min="10501" max="10501" width="14.28515625" style="4" bestFit="1" customWidth="1"/>
    <col min="10502" max="10502" width="12.7109375" style="4" customWidth="1"/>
    <col min="10503" max="10503" width="18.28515625" style="4" customWidth="1"/>
    <col min="10504" max="10504" width="24.5703125" style="4" customWidth="1"/>
    <col min="10505" max="10505" width="11.7109375" style="4" customWidth="1"/>
    <col min="10506" max="10506" width="12.7109375" style="4" customWidth="1"/>
    <col min="10507" max="10507" width="17.7109375" style="4" customWidth="1"/>
    <col min="10508" max="10508" width="16.7109375" style="4" customWidth="1"/>
    <col min="10509" max="10509" width="29.7109375" style="4" customWidth="1"/>
    <col min="10510" max="10510" width="24.7109375" style="4" customWidth="1"/>
    <col min="10511" max="10511" width="19.42578125"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20" style="4" customWidth="1"/>
    <col min="10754" max="10754" width="18.28515625" style="4" customWidth="1"/>
    <col min="10755" max="10755" width="15.28515625" style="4" customWidth="1"/>
    <col min="10756" max="10756" width="17.7109375" style="4" customWidth="1"/>
    <col min="10757" max="10757" width="14.28515625" style="4" bestFit="1" customWidth="1"/>
    <col min="10758" max="10758" width="12.7109375" style="4" customWidth="1"/>
    <col min="10759" max="10759" width="18.28515625" style="4" customWidth="1"/>
    <col min="10760" max="10760" width="24.5703125" style="4" customWidth="1"/>
    <col min="10761" max="10761" width="11.7109375" style="4" customWidth="1"/>
    <col min="10762" max="10762" width="12.7109375" style="4" customWidth="1"/>
    <col min="10763" max="10763" width="17.7109375" style="4" customWidth="1"/>
    <col min="10764" max="10764" width="16.7109375" style="4" customWidth="1"/>
    <col min="10765" max="10765" width="29.7109375" style="4" customWidth="1"/>
    <col min="10766" max="10766" width="24.7109375" style="4" customWidth="1"/>
    <col min="10767" max="10767" width="19.42578125"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20" style="4" customWidth="1"/>
    <col min="11010" max="11010" width="18.28515625" style="4" customWidth="1"/>
    <col min="11011" max="11011" width="15.28515625" style="4" customWidth="1"/>
    <col min="11012" max="11012" width="17.7109375" style="4" customWidth="1"/>
    <col min="11013" max="11013" width="14.28515625" style="4" bestFit="1" customWidth="1"/>
    <col min="11014" max="11014" width="12.7109375" style="4" customWidth="1"/>
    <col min="11015" max="11015" width="18.28515625" style="4" customWidth="1"/>
    <col min="11016" max="11016" width="24.5703125" style="4" customWidth="1"/>
    <col min="11017" max="11017" width="11.7109375" style="4" customWidth="1"/>
    <col min="11018" max="11018" width="12.7109375" style="4" customWidth="1"/>
    <col min="11019" max="11019" width="17.7109375" style="4" customWidth="1"/>
    <col min="11020" max="11020" width="16.7109375" style="4" customWidth="1"/>
    <col min="11021" max="11021" width="29.7109375" style="4" customWidth="1"/>
    <col min="11022" max="11022" width="24.7109375" style="4" customWidth="1"/>
    <col min="11023" max="11023" width="19.42578125"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20" style="4" customWidth="1"/>
    <col min="11266" max="11266" width="18.28515625" style="4" customWidth="1"/>
    <col min="11267" max="11267" width="15.28515625" style="4" customWidth="1"/>
    <col min="11268" max="11268" width="17.7109375" style="4" customWidth="1"/>
    <col min="11269" max="11269" width="14.28515625" style="4" bestFit="1" customWidth="1"/>
    <col min="11270" max="11270" width="12.7109375" style="4" customWidth="1"/>
    <col min="11271" max="11271" width="18.28515625" style="4" customWidth="1"/>
    <col min="11272" max="11272" width="24.5703125" style="4" customWidth="1"/>
    <col min="11273" max="11273" width="11.7109375" style="4" customWidth="1"/>
    <col min="11274" max="11274" width="12.7109375" style="4" customWidth="1"/>
    <col min="11275" max="11275" width="17.7109375" style="4" customWidth="1"/>
    <col min="11276" max="11276" width="16.7109375" style="4" customWidth="1"/>
    <col min="11277" max="11277" width="29.7109375" style="4" customWidth="1"/>
    <col min="11278" max="11278" width="24.7109375" style="4" customWidth="1"/>
    <col min="11279" max="11279" width="19.42578125"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20" style="4" customWidth="1"/>
    <col min="11522" max="11522" width="18.28515625" style="4" customWidth="1"/>
    <col min="11523" max="11523" width="15.28515625" style="4" customWidth="1"/>
    <col min="11524" max="11524" width="17.7109375" style="4" customWidth="1"/>
    <col min="11525" max="11525" width="14.28515625" style="4" bestFit="1" customWidth="1"/>
    <col min="11526" max="11526" width="12.7109375" style="4" customWidth="1"/>
    <col min="11527" max="11527" width="18.28515625" style="4" customWidth="1"/>
    <col min="11528" max="11528" width="24.5703125" style="4" customWidth="1"/>
    <col min="11529" max="11529" width="11.7109375" style="4" customWidth="1"/>
    <col min="11530" max="11530" width="12.7109375" style="4" customWidth="1"/>
    <col min="11531" max="11531" width="17.7109375" style="4" customWidth="1"/>
    <col min="11532" max="11532" width="16.7109375" style="4" customWidth="1"/>
    <col min="11533" max="11533" width="29.7109375" style="4" customWidth="1"/>
    <col min="11534" max="11534" width="24.7109375" style="4" customWidth="1"/>
    <col min="11535" max="11535" width="19.42578125"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20" style="4" customWidth="1"/>
    <col min="11778" max="11778" width="18.28515625" style="4" customWidth="1"/>
    <col min="11779" max="11779" width="15.28515625" style="4" customWidth="1"/>
    <col min="11780" max="11780" width="17.7109375" style="4" customWidth="1"/>
    <col min="11781" max="11781" width="14.28515625" style="4" bestFit="1" customWidth="1"/>
    <col min="11782" max="11782" width="12.7109375" style="4" customWidth="1"/>
    <col min="11783" max="11783" width="18.28515625" style="4" customWidth="1"/>
    <col min="11784" max="11784" width="24.5703125" style="4" customWidth="1"/>
    <col min="11785" max="11785" width="11.7109375" style="4" customWidth="1"/>
    <col min="11786" max="11786" width="12.7109375" style="4" customWidth="1"/>
    <col min="11787" max="11787" width="17.7109375" style="4" customWidth="1"/>
    <col min="11788" max="11788" width="16.7109375" style="4" customWidth="1"/>
    <col min="11789" max="11789" width="29.7109375" style="4" customWidth="1"/>
    <col min="11790" max="11790" width="24.7109375" style="4" customWidth="1"/>
    <col min="11791" max="11791" width="19.42578125"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20" style="4" customWidth="1"/>
    <col min="12034" max="12034" width="18.28515625" style="4" customWidth="1"/>
    <col min="12035" max="12035" width="15.28515625" style="4" customWidth="1"/>
    <col min="12036" max="12036" width="17.7109375" style="4" customWidth="1"/>
    <col min="12037" max="12037" width="14.28515625" style="4" bestFit="1" customWidth="1"/>
    <col min="12038" max="12038" width="12.7109375" style="4" customWidth="1"/>
    <col min="12039" max="12039" width="18.28515625" style="4" customWidth="1"/>
    <col min="12040" max="12040" width="24.5703125" style="4" customWidth="1"/>
    <col min="12041" max="12041" width="11.7109375" style="4" customWidth="1"/>
    <col min="12042" max="12042" width="12.7109375" style="4" customWidth="1"/>
    <col min="12043" max="12043" width="17.7109375" style="4" customWidth="1"/>
    <col min="12044" max="12044" width="16.7109375" style="4" customWidth="1"/>
    <col min="12045" max="12045" width="29.7109375" style="4" customWidth="1"/>
    <col min="12046" max="12046" width="24.7109375" style="4" customWidth="1"/>
    <col min="12047" max="12047" width="19.42578125"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20" style="4" customWidth="1"/>
    <col min="12290" max="12290" width="18.28515625" style="4" customWidth="1"/>
    <col min="12291" max="12291" width="15.28515625" style="4" customWidth="1"/>
    <col min="12292" max="12292" width="17.7109375" style="4" customWidth="1"/>
    <col min="12293" max="12293" width="14.28515625" style="4" bestFit="1" customWidth="1"/>
    <col min="12294" max="12294" width="12.7109375" style="4" customWidth="1"/>
    <col min="12295" max="12295" width="18.28515625" style="4" customWidth="1"/>
    <col min="12296" max="12296" width="24.5703125" style="4" customWidth="1"/>
    <col min="12297" max="12297" width="11.7109375" style="4" customWidth="1"/>
    <col min="12298" max="12298" width="12.7109375" style="4" customWidth="1"/>
    <col min="12299" max="12299" width="17.7109375" style="4" customWidth="1"/>
    <col min="12300" max="12300" width="16.7109375" style="4" customWidth="1"/>
    <col min="12301" max="12301" width="29.7109375" style="4" customWidth="1"/>
    <col min="12302" max="12302" width="24.7109375" style="4" customWidth="1"/>
    <col min="12303" max="12303" width="19.42578125"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20" style="4" customWidth="1"/>
    <col min="12546" max="12546" width="18.28515625" style="4" customWidth="1"/>
    <col min="12547" max="12547" width="15.28515625" style="4" customWidth="1"/>
    <col min="12548" max="12548" width="17.7109375" style="4" customWidth="1"/>
    <col min="12549" max="12549" width="14.28515625" style="4" bestFit="1" customWidth="1"/>
    <col min="12550" max="12550" width="12.7109375" style="4" customWidth="1"/>
    <col min="12551" max="12551" width="18.28515625" style="4" customWidth="1"/>
    <col min="12552" max="12552" width="24.5703125" style="4" customWidth="1"/>
    <col min="12553" max="12553" width="11.7109375" style="4" customWidth="1"/>
    <col min="12554" max="12554" width="12.7109375" style="4" customWidth="1"/>
    <col min="12555" max="12555" width="17.7109375" style="4" customWidth="1"/>
    <col min="12556" max="12556" width="16.7109375" style="4" customWidth="1"/>
    <col min="12557" max="12557" width="29.7109375" style="4" customWidth="1"/>
    <col min="12558" max="12558" width="24.7109375" style="4" customWidth="1"/>
    <col min="12559" max="12559" width="19.42578125"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20" style="4" customWidth="1"/>
    <col min="12802" max="12802" width="18.28515625" style="4" customWidth="1"/>
    <col min="12803" max="12803" width="15.28515625" style="4" customWidth="1"/>
    <col min="12804" max="12804" width="17.7109375" style="4" customWidth="1"/>
    <col min="12805" max="12805" width="14.28515625" style="4" bestFit="1" customWidth="1"/>
    <col min="12806" max="12806" width="12.7109375" style="4" customWidth="1"/>
    <col min="12807" max="12807" width="18.28515625" style="4" customWidth="1"/>
    <col min="12808" max="12808" width="24.5703125" style="4" customWidth="1"/>
    <col min="12809" max="12809" width="11.7109375" style="4" customWidth="1"/>
    <col min="12810" max="12810" width="12.7109375" style="4" customWidth="1"/>
    <col min="12811" max="12811" width="17.7109375" style="4" customWidth="1"/>
    <col min="12812" max="12812" width="16.7109375" style="4" customWidth="1"/>
    <col min="12813" max="12813" width="29.7109375" style="4" customWidth="1"/>
    <col min="12814" max="12814" width="24.7109375" style="4" customWidth="1"/>
    <col min="12815" max="12815" width="19.42578125"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20" style="4" customWidth="1"/>
    <col min="13058" max="13058" width="18.28515625" style="4" customWidth="1"/>
    <col min="13059" max="13059" width="15.28515625" style="4" customWidth="1"/>
    <col min="13060" max="13060" width="17.7109375" style="4" customWidth="1"/>
    <col min="13061" max="13061" width="14.28515625" style="4" bestFit="1" customWidth="1"/>
    <col min="13062" max="13062" width="12.7109375" style="4" customWidth="1"/>
    <col min="13063" max="13063" width="18.28515625" style="4" customWidth="1"/>
    <col min="13064" max="13064" width="24.5703125" style="4" customWidth="1"/>
    <col min="13065" max="13065" width="11.7109375" style="4" customWidth="1"/>
    <col min="13066" max="13066" width="12.7109375" style="4" customWidth="1"/>
    <col min="13067" max="13067" width="17.7109375" style="4" customWidth="1"/>
    <col min="13068" max="13068" width="16.7109375" style="4" customWidth="1"/>
    <col min="13069" max="13069" width="29.7109375" style="4" customWidth="1"/>
    <col min="13070" max="13070" width="24.7109375" style="4" customWidth="1"/>
    <col min="13071" max="13071" width="19.42578125"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20" style="4" customWidth="1"/>
    <col min="13314" max="13314" width="18.28515625" style="4" customWidth="1"/>
    <col min="13315" max="13315" width="15.28515625" style="4" customWidth="1"/>
    <col min="13316" max="13316" width="17.7109375" style="4" customWidth="1"/>
    <col min="13317" max="13317" width="14.28515625" style="4" bestFit="1" customWidth="1"/>
    <col min="13318" max="13318" width="12.7109375" style="4" customWidth="1"/>
    <col min="13319" max="13319" width="18.28515625" style="4" customWidth="1"/>
    <col min="13320" max="13320" width="24.5703125" style="4" customWidth="1"/>
    <col min="13321" max="13321" width="11.7109375" style="4" customWidth="1"/>
    <col min="13322" max="13322" width="12.7109375" style="4" customWidth="1"/>
    <col min="13323" max="13323" width="17.7109375" style="4" customWidth="1"/>
    <col min="13324" max="13324" width="16.7109375" style="4" customWidth="1"/>
    <col min="13325" max="13325" width="29.7109375" style="4" customWidth="1"/>
    <col min="13326" max="13326" width="24.7109375" style="4" customWidth="1"/>
    <col min="13327" max="13327" width="19.42578125"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20" style="4" customWidth="1"/>
    <col min="13570" max="13570" width="18.28515625" style="4" customWidth="1"/>
    <col min="13571" max="13571" width="15.28515625" style="4" customWidth="1"/>
    <col min="13572" max="13572" width="17.7109375" style="4" customWidth="1"/>
    <col min="13573" max="13573" width="14.28515625" style="4" bestFit="1" customWidth="1"/>
    <col min="13574" max="13574" width="12.7109375" style="4" customWidth="1"/>
    <col min="13575" max="13575" width="18.28515625" style="4" customWidth="1"/>
    <col min="13576" max="13576" width="24.5703125" style="4" customWidth="1"/>
    <col min="13577" max="13577" width="11.7109375" style="4" customWidth="1"/>
    <col min="13578" max="13578" width="12.7109375" style="4" customWidth="1"/>
    <col min="13579" max="13579" width="17.7109375" style="4" customWidth="1"/>
    <col min="13580" max="13580" width="16.7109375" style="4" customWidth="1"/>
    <col min="13581" max="13581" width="29.7109375" style="4" customWidth="1"/>
    <col min="13582" max="13582" width="24.7109375" style="4" customWidth="1"/>
    <col min="13583" max="13583" width="19.42578125"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20" style="4" customWidth="1"/>
    <col min="13826" max="13826" width="18.28515625" style="4" customWidth="1"/>
    <col min="13827" max="13827" width="15.28515625" style="4" customWidth="1"/>
    <col min="13828" max="13828" width="17.7109375" style="4" customWidth="1"/>
    <col min="13829" max="13829" width="14.28515625" style="4" bestFit="1" customWidth="1"/>
    <col min="13830" max="13830" width="12.7109375" style="4" customWidth="1"/>
    <col min="13831" max="13831" width="18.28515625" style="4" customWidth="1"/>
    <col min="13832" max="13832" width="24.5703125" style="4" customWidth="1"/>
    <col min="13833" max="13833" width="11.7109375" style="4" customWidth="1"/>
    <col min="13834" max="13834" width="12.7109375" style="4" customWidth="1"/>
    <col min="13835" max="13835" width="17.7109375" style="4" customWidth="1"/>
    <col min="13836" max="13836" width="16.7109375" style="4" customWidth="1"/>
    <col min="13837" max="13837" width="29.7109375" style="4" customWidth="1"/>
    <col min="13838" max="13838" width="24.7109375" style="4" customWidth="1"/>
    <col min="13839" max="13839" width="19.42578125"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20" style="4" customWidth="1"/>
    <col min="14082" max="14082" width="18.28515625" style="4" customWidth="1"/>
    <col min="14083" max="14083" width="15.28515625" style="4" customWidth="1"/>
    <col min="14084" max="14084" width="17.7109375" style="4" customWidth="1"/>
    <col min="14085" max="14085" width="14.28515625" style="4" bestFit="1" customWidth="1"/>
    <col min="14086" max="14086" width="12.7109375" style="4" customWidth="1"/>
    <col min="14087" max="14087" width="18.28515625" style="4" customWidth="1"/>
    <col min="14088" max="14088" width="24.5703125" style="4" customWidth="1"/>
    <col min="14089" max="14089" width="11.7109375" style="4" customWidth="1"/>
    <col min="14090" max="14090" width="12.7109375" style="4" customWidth="1"/>
    <col min="14091" max="14091" width="17.7109375" style="4" customWidth="1"/>
    <col min="14092" max="14092" width="16.7109375" style="4" customWidth="1"/>
    <col min="14093" max="14093" width="29.7109375" style="4" customWidth="1"/>
    <col min="14094" max="14094" width="24.7109375" style="4" customWidth="1"/>
    <col min="14095" max="14095" width="19.42578125"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20" style="4" customWidth="1"/>
    <col min="14338" max="14338" width="18.28515625" style="4" customWidth="1"/>
    <col min="14339" max="14339" width="15.28515625" style="4" customWidth="1"/>
    <col min="14340" max="14340" width="17.7109375" style="4" customWidth="1"/>
    <col min="14341" max="14341" width="14.28515625" style="4" bestFit="1" customWidth="1"/>
    <col min="14342" max="14342" width="12.7109375" style="4" customWidth="1"/>
    <col min="14343" max="14343" width="18.28515625" style="4" customWidth="1"/>
    <col min="14344" max="14344" width="24.5703125" style="4" customWidth="1"/>
    <col min="14345" max="14345" width="11.7109375" style="4" customWidth="1"/>
    <col min="14346" max="14346" width="12.7109375" style="4" customWidth="1"/>
    <col min="14347" max="14347" width="17.7109375" style="4" customWidth="1"/>
    <col min="14348" max="14348" width="16.7109375" style="4" customWidth="1"/>
    <col min="14349" max="14349" width="29.7109375" style="4" customWidth="1"/>
    <col min="14350" max="14350" width="24.7109375" style="4" customWidth="1"/>
    <col min="14351" max="14351" width="19.42578125"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20" style="4" customWidth="1"/>
    <col min="14594" max="14594" width="18.28515625" style="4" customWidth="1"/>
    <col min="14595" max="14595" width="15.28515625" style="4" customWidth="1"/>
    <col min="14596" max="14596" width="17.7109375" style="4" customWidth="1"/>
    <col min="14597" max="14597" width="14.28515625" style="4" bestFit="1" customWidth="1"/>
    <col min="14598" max="14598" width="12.7109375" style="4" customWidth="1"/>
    <col min="14599" max="14599" width="18.28515625" style="4" customWidth="1"/>
    <col min="14600" max="14600" width="24.5703125" style="4" customWidth="1"/>
    <col min="14601" max="14601" width="11.7109375" style="4" customWidth="1"/>
    <col min="14602" max="14602" width="12.7109375" style="4" customWidth="1"/>
    <col min="14603" max="14603" width="17.7109375" style="4" customWidth="1"/>
    <col min="14604" max="14604" width="16.7109375" style="4" customWidth="1"/>
    <col min="14605" max="14605" width="29.7109375" style="4" customWidth="1"/>
    <col min="14606" max="14606" width="24.7109375" style="4" customWidth="1"/>
    <col min="14607" max="14607" width="19.42578125"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20" style="4" customWidth="1"/>
    <col min="14850" max="14850" width="18.28515625" style="4" customWidth="1"/>
    <col min="14851" max="14851" width="15.28515625" style="4" customWidth="1"/>
    <col min="14852" max="14852" width="17.7109375" style="4" customWidth="1"/>
    <col min="14853" max="14853" width="14.28515625" style="4" bestFit="1" customWidth="1"/>
    <col min="14854" max="14854" width="12.7109375" style="4" customWidth="1"/>
    <col min="14855" max="14855" width="18.28515625" style="4" customWidth="1"/>
    <col min="14856" max="14856" width="24.5703125" style="4" customWidth="1"/>
    <col min="14857" max="14857" width="11.7109375" style="4" customWidth="1"/>
    <col min="14858" max="14858" width="12.7109375" style="4" customWidth="1"/>
    <col min="14859" max="14859" width="17.7109375" style="4" customWidth="1"/>
    <col min="14860" max="14860" width="16.7109375" style="4" customWidth="1"/>
    <col min="14861" max="14861" width="29.7109375" style="4" customWidth="1"/>
    <col min="14862" max="14862" width="24.7109375" style="4" customWidth="1"/>
    <col min="14863" max="14863" width="19.42578125"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20" style="4" customWidth="1"/>
    <col min="15106" max="15106" width="18.28515625" style="4" customWidth="1"/>
    <col min="15107" max="15107" width="15.28515625" style="4" customWidth="1"/>
    <col min="15108" max="15108" width="17.7109375" style="4" customWidth="1"/>
    <col min="15109" max="15109" width="14.28515625" style="4" bestFit="1" customWidth="1"/>
    <col min="15110" max="15110" width="12.7109375" style="4" customWidth="1"/>
    <col min="15111" max="15111" width="18.28515625" style="4" customWidth="1"/>
    <col min="15112" max="15112" width="24.5703125" style="4" customWidth="1"/>
    <col min="15113" max="15113" width="11.7109375" style="4" customWidth="1"/>
    <col min="15114" max="15114" width="12.7109375" style="4" customWidth="1"/>
    <col min="15115" max="15115" width="17.7109375" style="4" customWidth="1"/>
    <col min="15116" max="15116" width="16.7109375" style="4" customWidth="1"/>
    <col min="15117" max="15117" width="29.7109375" style="4" customWidth="1"/>
    <col min="15118" max="15118" width="24.7109375" style="4" customWidth="1"/>
    <col min="15119" max="15119" width="19.42578125"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20" style="4" customWidth="1"/>
    <col min="15362" max="15362" width="18.28515625" style="4" customWidth="1"/>
    <col min="15363" max="15363" width="15.28515625" style="4" customWidth="1"/>
    <col min="15364" max="15364" width="17.7109375" style="4" customWidth="1"/>
    <col min="15365" max="15365" width="14.28515625" style="4" bestFit="1" customWidth="1"/>
    <col min="15366" max="15366" width="12.7109375" style="4" customWidth="1"/>
    <col min="15367" max="15367" width="18.28515625" style="4" customWidth="1"/>
    <col min="15368" max="15368" width="24.5703125" style="4" customWidth="1"/>
    <col min="15369" max="15369" width="11.7109375" style="4" customWidth="1"/>
    <col min="15370" max="15370" width="12.7109375" style="4" customWidth="1"/>
    <col min="15371" max="15371" width="17.7109375" style="4" customWidth="1"/>
    <col min="15372" max="15372" width="16.7109375" style="4" customWidth="1"/>
    <col min="15373" max="15373" width="29.7109375" style="4" customWidth="1"/>
    <col min="15374" max="15374" width="24.7109375" style="4" customWidth="1"/>
    <col min="15375" max="15375" width="19.42578125"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20" style="4" customWidth="1"/>
    <col min="15618" max="15618" width="18.28515625" style="4" customWidth="1"/>
    <col min="15619" max="15619" width="15.28515625" style="4" customWidth="1"/>
    <col min="15620" max="15620" width="17.7109375" style="4" customWidth="1"/>
    <col min="15621" max="15621" width="14.28515625" style="4" bestFit="1" customWidth="1"/>
    <col min="15622" max="15622" width="12.7109375" style="4" customWidth="1"/>
    <col min="15623" max="15623" width="18.28515625" style="4" customWidth="1"/>
    <col min="15624" max="15624" width="24.5703125" style="4" customWidth="1"/>
    <col min="15625" max="15625" width="11.7109375" style="4" customWidth="1"/>
    <col min="15626" max="15626" width="12.7109375" style="4" customWidth="1"/>
    <col min="15627" max="15627" width="17.7109375" style="4" customWidth="1"/>
    <col min="15628" max="15628" width="16.7109375" style="4" customWidth="1"/>
    <col min="15629" max="15629" width="29.7109375" style="4" customWidth="1"/>
    <col min="15630" max="15630" width="24.7109375" style="4" customWidth="1"/>
    <col min="15631" max="15631" width="19.42578125"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20" style="4" customWidth="1"/>
    <col min="15874" max="15874" width="18.28515625" style="4" customWidth="1"/>
    <col min="15875" max="15875" width="15.28515625" style="4" customWidth="1"/>
    <col min="15876" max="15876" width="17.7109375" style="4" customWidth="1"/>
    <col min="15877" max="15877" width="14.28515625" style="4" bestFit="1" customWidth="1"/>
    <col min="15878" max="15878" width="12.7109375" style="4" customWidth="1"/>
    <col min="15879" max="15879" width="18.28515625" style="4" customWidth="1"/>
    <col min="15880" max="15880" width="24.5703125" style="4" customWidth="1"/>
    <col min="15881" max="15881" width="11.7109375" style="4" customWidth="1"/>
    <col min="15882" max="15882" width="12.7109375" style="4" customWidth="1"/>
    <col min="15883" max="15883" width="17.7109375" style="4" customWidth="1"/>
    <col min="15884" max="15884" width="16.7109375" style="4" customWidth="1"/>
    <col min="15885" max="15885" width="29.7109375" style="4" customWidth="1"/>
    <col min="15886" max="15886" width="24.7109375" style="4" customWidth="1"/>
    <col min="15887" max="15887" width="19.42578125"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20" style="4" customWidth="1"/>
    <col min="16130" max="16130" width="18.28515625" style="4" customWidth="1"/>
    <col min="16131" max="16131" width="15.28515625" style="4" customWidth="1"/>
    <col min="16132" max="16132" width="17.7109375" style="4" customWidth="1"/>
    <col min="16133" max="16133" width="14.28515625" style="4" bestFit="1" customWidth="1"/>
    <col min="16134" max="16134" width="12.7109375" style="4" customWidth="1"/>
    <col min="16135" max="16135" width="18.28515625" style="4" customWidth="1"/>
    <col min="16136" max="16136" width="24.5703125" style="4" customWidth="1"/>
    <col min="16137" max="16137" width="11.7109375" style="4" customWidth="1"/>
    <col min="16138" max="16138" width="12.7109375" style="4" customWidth="1"/>
    <col min="16139" max="16139" width="17.7109375" style="4" customWidth="1"/>
    <col min="16140" max="16140" width="16.7109375" style="4" customWidth="1"/>
    <col min="16141" max="16141" width="29.7109375" style="4" customWidth="1"/>
    <col min="16142" max="16142" width="24.7109375" style="4" customWidth="1"/>
    <col min="16143" max="16143" width="19.42578125"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5" ht="40.15" customHeight="1" thickBot="1" x14ac:dyDescent="0.3">
      <c r="A1" s="279" t="s">
        <v>0</v>
      </c>
      <c r="B1" s="280"/>
      <c r="C1" s="280"/>
      <c r="D1" s="1"/>
      <c r="E1" s="2"/>
      <c r="F1" s="3"/>
      <c r="I1" s="364" t="s">
        <v>197</v>
      </c>
      <c r="J1" s="365"/>
      <c r="K1" s="365"/>
      <c r="L1" s="366"/>
      <c r="M1" s="263" t="s">
        <v>185</v>
      </c>
      <c r="N1" s="136"/>
      <c r="O1" s="137"/>
    </row>
    <row r="2" spans="1:15" ht="20.25" customHeight="1" x14ac:dyDescent="0.25">
      <c r="A2" s="290" t="s">
        <v>2</v>
      </c>
      <c r="B2" s="291"/>
      <c r="C2" s="291"/>
      <c r="D2" s="6"/>
      <c r="E2" s="7"/>
      <c r="F2" s="8"/>
      <c r="H2" s="9"/>
      <c r="I2" s="295"/>
      <c r="J2" s="296"/>
      <c r="K2" s="296"/>
      <c r="L2" s="296"/>
      <c r="M2" s="264">
        <f>+'Tab. 3.3  Cessati anno 2026'!M22</f>
        <v>2993115.96</v>
      </c>
      <c r="N2" s="138"/>
      <c r="O2" s="139"/>
    </row>
    <row r="3" spans="1:15" ht="19.5" customHeight="1" thickBot="1" x14ac:dyDescent="0.3">
      <c r="A3" s="292" t="s">
        <v>3</v>
      </c>
      <c r="B3" s="293" t="s">
        <v>4</v>
      </c>
      <c r="C3" s="293" t="s">
        <v>4</v>
      </c>
      <c r="D3" s="13"/>
      <c r="E3" s="14"/>
      <c r="F3" s="15"/>
      <c r="I3" s="298"/>
      <c r="J3" s="299"/>
      <c r="K3" s="299"/>
      <c r="L3" s="300"/>
      <c r="M3" s="4"/>
      <c r="N3" s="4"/>
      <c r="O3" s="4"/>
    </row>
    <row r="4" spans="1:15" ht="16.5" customHeight="1" x14ac:dyDescent="0.25">
      <c r="A4" s="19"/>
      <c r="B4" s="19"/>
      <c r="C4" s="19"/>
      <c r="D4" s="19"/>
      <c r="E4" s="19"/>
      <c r="F4" s="19"/>
      <c r="G4" s="19"/>
      <c r="H4" s="19"/>
      <c r="I4" s="19"/>
      <c r="J4" s="19"/>
      <c r="K4" s="19"/>
      <c r="L4" s="19"/>
      <c r="M4" s="38"/>
      <c r="N4" s="38"/>
      <c r="O4" s="38"/>
    </row>
    <row r="5" spans="1:15" ht="19.5" customHeight="1" x14ac:dyDescent="0.25">
      <c r="A5" s="317" t="s">
        <v>183</v>
      </c>
      <c r="B5" s="317"/>
      <c r="C5" s="317"/>
      <c r="D5" s="317"/>
      <c r="E5" s="317"/>
      <c r="F5" s="317"/>
      <c r="G5" s="317"/>
      <c r="H5" s="317"/>
      <c r="I5" s="317"/>
      <c r="J5" s="317"/>
      <c r="K5" s="317"/>
      <c r="L5" s="317"/>
      <c r="M5" s="317"/>
      <c r="N5" s="317"/>
      <c r="O5" s="317"/>
    </row>
    <row r="6" spans="1:15" ht="72.75" customHeight="1" x14ac:dyDescent="0.25">
      <c r="A6" s="275" t="s">
        <v>152</v>
      </c>
      <c r="B6" s="22" t="s">
        <v>6</v>
      </c>
      <c r="C6" s="22" t="s">
        <v>164</v>
      </c>
      <c r="D6" s="22" t="s">
        <v>161</v>
      </c>
      <c r="E6" s="250" t="s">
        <v>153</v>
      </c>
      <c r="F6" s="100"/>
      <c r="G6" s="22" t="s">
        <v>28</v>
      </c>
      <c r="H6" s="244" t="s">
        <v>154</v>
      </c>
      <c r="I6" s="244" t="s">
        <v>155</v>
      </c>
      <c r="J6" s="244" t="s">
        <v>156</v>
      </c>
      <c r="K6" s="119" t="s">
        <v>42</v>
      </c>
      <c r="L6" s="218" t="s">
        <v>184</v>
      </c>
      <c r="M6" s="218" t="s">
        <v>94</v>
      </c>
      <c r="N6" s="218" t="s">
        <v>106</v>
      </c>
      <c r="O6" s="155" t="s">
        <v>48</v>
      </c>
    </row>
    <row r="7" spans="1:15" ht="49.5"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4">
        <f>+G7+H7+I7+J7</f>
        <v>82844.94745800001</v>
      </c>
      <c r="L7" s="128"/>
      <c r="M7" s="128"/>
      <c r="N7" s="128"/>
      <c r="O7" s="160">
        <f>+ROUND(+(L7+M7+N7)*K7,2)</f>
        <v>0</v>
      </c>
    </row>
    <row r="8" spans="1:15" ht="49.5"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4">
        <f>+G8+H8+I8+J8</f>
        <v>59212.128714916675</v>
      </c>
      <c r="L8" s="128">
        <v>14</v>
      </c>
      <c r="M8" s="128"/>
      <c r="N8" s="128"/>
      <c r="O8" s="160">
        <f>+ROUND(+(L8+M8+N8)*K8,2)</f>
        <v>828969.8</v>
      </c>
    </row>
    <row r="9" spans="1:15" ht="19.5" customHeight="1" x14ac:dyDescent="0.25">
      <c r="A9" s="26"/>
      <c r="B9" s="26"/>
      <c r="C9" s="26"/>
      <c r="D9" s="26"/>
      <c r="E9" s="26"/>
      <c r="F9" s="26"/>
      <c r="G9" s="26"/>
      <c r="H9" s="26"/>
      <c r="I9" s="26"/>
      <c r="J9" s="26"/>
      <c r="K9" s="26"/>
      <c r="L9" s="26"/>
      <c r="M9" s="26"/>
      <c r="N9" s="26"/>
      <c r="O9" s="26"/>
    </row>
    <row r="10" spans="1:15" ht="111.75" customHeight="1" x14ac:dyDescent="0.25">
      <c r="A10" s="275" t="s">
        <v>5</v>
      </c>
      <c r="B10" s="22" t="s">
        <v>6</v>
      </c>
      <c r="C10" s="22" t="s">
        <v>27</v>
      </c>
      <c r="D10" s="22" t="s">
        <v>148</v>
      </c>
      <c r="E10" s="22"/>
      <c r="F10" s="22"/>
      <c r="G10" s="22" t="s">
        <v>28</v>
      </c>
      <c r="H10" s="22" t="s">
        <v>29</v>
      </c>
      <c r="I10" s="22" t="s">
        <v>30</v>
      </c>
      <c r="J10" s="22" t="s">
        <v>31</v>
      </c>
      <c r="K10" s="119" t="s">
        <v>32</v>
      </c>
      <c r="L10" s="218" t="s">
        <v>184</v>
      </c>
      <c r="M10" s="218" t="s">
        <v>94</v>
      </c>
      <c r="N10" s="218" t="s">
        <v>106</v>
      </c>
      <c r="O10" s="155" t="s">
        <v>48</v>
      </c>
    </row>
    <row r="11" spans="1:15" ht="18" customHeight="1" x14ac:dyDescent="0.25">
      <c r="A11" s="276"/>
      <c r="B11" s="23" t="s">
        <v>7</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216"/>
      <c r="M11" s="216"/>
      <c r="N11" s="216"/>
      <c r="O11" s="160">
        <f>+ROUND(+(L11+M11+N11)*K11,2)</f>
        <v>0</v>
      </c>
    </row>
    <row r="12" spans="1:15" ht="18" customHeight="1" x14ac:dyDescent="0.25">
      <c r="A12" s="276"/>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270">
        <v>4</v>
      </c>
      <c r="M12" s="216"/>
      <c r="N12" s="216"/>
      <c r="O12" s="160">
        <f>+ROUND(+(L12+M12+N12)*K12,2)</f>
        <v>270259.64</v>
      </c>
    </row>
    <row r="13" spans="1:15" ht="15" customHeight="1" x14ac:dyDescent="0.25">
      <c r="A13" s="26"/>
      <c r="B13" s="27"/>
      <c r="C13" s="92"/>
      <c r="D13" s="92"/>
      <c r="E13" s="92"/>
      <c r="F13" s="92"/>
      <c r="G13" s="92"/>
      <c r="H13" s="92"/>
      <c r="I13" s="92"/>
      <c r="J13" s="92"/>
      <c r="K13" s="92"/>
      <c r="L13" s="217"/>
      <c r="M13" s="217"/>
      <c r="N13" s="217"/>
      <c r="O13" s="92"/>
    </row>
    <row r="14" spans="1:15" ht="99" customHeight="1" x14ac:dyDescent="0.25">
      <c r="A14" s="275" t="s">
        <v>9</v>
      </c>
      <c r="B14" s="28"/>
      <c r="C14" s="22" t="s">
        <v>10</v>
      </c>
      <c r="D14" s="22" t="s">
        <v>148</v>
      </c>
      <c r="E14" s="22" t="s">
        <v>33</v>
      </c>
      <c r="F14" s="22" t="s">
        <v>34</v>
      </c>
      <c r="G14" s="22" t="s">
        <v>11</v>
      </c>
      <c r="H14" s="22" t="s">
        <v>35</v>
      </c>
      <c r="I14" s="22"/>
      <c r="J14" s="22"/>
      <c r="K14" s="119" t="s">
        <v>36</v>
      </c>
      <c r="L14" s="218" t="s">
        <v>184</v>
      </c>
      <c r="M14" s="218" t="s">
        <v>107</v>
      </c>
      <c r="N14" s="218" t="s">
        <v>108</v>
      </c>
      <c r="O14" s="155" t="s">
        <v>48</v>
      </c>
    </row>
    <row r="15" spans="1:15" ht="18" customHeight="1" x14ac:dyDescent="0.25">
      <c r="A15" s="276"/>
      <c r="B15" s="29" t="s">
        <v>12</v>
      </c>
      <c r="C15" s="65">
        <v>35000</v>
      </c>
      <c r="D15" s="65">
        <f>103.64*13</f>
        <v>1347.32</v>
      </c>
      <c r="E15" s="65"/>
      <c r="F15" s="65"/>
      <c r="G15" s="65">
        <f>+C15+D15+E15+F15</f>
        <v>36347.32</v>
      </c>
      <c r="H15" s="65">
        <f>+(C15+D15+E15)*38.38%+(F15*32.7%)</f>
        <v>13950.101416000001</v>
      </c>
      <c r="I15" s="69"/>
      <c r="J15" s="65"/>
      <c r="K15" s="154" t="str">
        <f>+IF(E15&lt;&gt;0,+ROUND(+G15+H15+I15+J15,2),"0")</f>
        <v>0</v>
      </c>
      <c r="L15" s="67"/>
      <c r="M15" s="67"/>
      <c r="N15" s="218"/>
      <c r="O15" s="160">
        <f>+ROUND(+(L15+M15+N15)*K15,2)</f>
        <v>0</v>
      </c>
    </row>
    <row r="16" spans="1:15" ht="18" customHeight="1" x14ac:dyDescent="0.25">
      <c r="A16" s="276"/>
      <c r="B16" s="29" t="s">
        <v>167</v>
      </c>
      <c r="C16" s="22"/>
      <c r="D16" s="22"/>
      <c r="E16" s="22"/>
      <c r="F16" s="22"/>
      <c r="G16" s="22"/>
      <c r="H16" s="22"/>
      <c r="I16" s="22"/>
      <c r="J16" s="22"/>
      <c r="K16" s="154"/>
      <c r="L16" s="218"/>
      <c r="M16" s="218"/>
      <c r="N16" s="218"/>
      <c r="O16" s="160">
        <f>+ROUND(+(L16+M16+N16)*K16,2)</f>
        <v>0</v>
      </c>
    </row>
    <row r="17" spans="1:15" ht="15" customHeight="1" x14ac:dyDescent="0.25">
      <c r="A17" s="276"/>
      <c r="B17" s="27"/>
      <c r="C17" s="92"/>
      <c r="D17" s="92"/>
      <c r="E17" s="92"/>
      <c r="F17" s="92"/>
      <c r="G17" s="92"/>
      <c r="H17" s="92"/>
      <c r="I17" s="92"/>
      <c r="J17" s="92"/>
      <c r="K17" s="92"/>
      <c r="L17" s="217"/>
      <c r="M17" s="217"/>
      <c r="N17" s="217"/>
      <c r="O17" s="92"/>
    </row>
    <row r="18" spans="1:15" ht="108" customHeight="1" x14ac:dyDescent="0.25">
      <c r="A18" s="276"/>
      <c r="B18" s="28"/>
      <c r="C18" s="22" t="s">
        <v>37</v>
      </c>
      <c r="D18" s="22" t="s">
        <v>149</v>
      </c>
      <c r="E18" s="22" t="s">
        <v>38</v>
      </c>
      <c r="F18" s="22" t="s">
        <v>72</v>
      </c>
      <c r="G18" s="22" t="s">
        <v>39</v>
      </c>
      <c r="H18" s="22" t="s">
        <v>29</v>
      </c>
      <c r="I18" s="22" t="s">
        <v>40</v>
      </c>
      <c r="J18" s="22" t="s">
        <v>41</v>
      </c>
      <c r="K18" s="119" t="s">
        <v>42</v>
      </c>
      <c r="L18" s="218" t="s">
        <v>184</v>
      </c>
      <c r="M18" s="218" t="s">
        <v>107</v>
      </c>
      <c r="N18" s="218" t="s">
        <v>109</v>
      </c>
      <c r="O18" s="155" t="s">
        <v>48</v>
      </c>
    </row>
    <row r="19" spans="1:15" ht="18" customHeight="1" x14ac:dyDescent="0.25">
      <c r="A19" s="276"/>
      <c r="B19" s="29" t="s">
        <v>13</v>
      </c>
      <c r="C19" s="83">
        <v>23501.93</v>
      </c>
      <c r="D19" s="84">
        <f>75.38*12</f>
        <v>904.56</v>
      </c>
      <c r="E19" s="84"/>
      <c r="F19" s="85">
        <f>+ROUND((C19+D19+E19)/12,2)</f>
        <v>2033.87</v>
      </c>
      <c r="G19" s="95">
        <f>+F19+D19+C19+E19</f>
        <v>26440.36</v>
      </c>
      <c r="H19" s="80">
        <f t="shared" ref="H19:H25" si="0">G19*24.2%</f>
        <v>6398.5671199999997</v>
      </c>
      <c r="I19" s="80">
        <f>G19*7.1%*80%</f>
        <v>1501.8124479999999</v>
      </c>
      <c r="J19" s="80">
        <f>G19*8.5%</f>
        <v>2247.4306000000001</v>
      </c>
      <c r="K19" s="154">
        <f>+ROUND(+G19+H19+I19+J19,2)</f>
        <v>36588.17</v>
      </c>
      <c r="L19" s="225">
        <v>17</v>
      </c>
      <c r="M19" s="216"/>
      <c r="N19" s="216"/>
      <c r="O19" s="160">
        <f>+ROUND(+(L19+M19+N19)*K19,2)</f>
        <v>621998.89</v>
      </c>
    </row>
    <row r="20" spans="1:15" ht="18" customHeight="1" x14ac:dyDescent="0.25">
      <c r="A20" s="276"/>
      <c r="B20" s="29" t="s">
        <v>20</v>
      </c>
      <c r="C20" s="80"/>
      <c r="D20" s="80"/>
      <c r="E20" s="80"/>
      <c r="F20" s="80"/>
      <c r="G20" s="80"/>
      <c r="H20" s="80"/>
      <c r="I20" s="80"/>
      <c r="J20" s="80"/>
      <c r="K20" s="142">
        <f>+K19-K22</f>
        <v>6460.8899999999994</v>
      </c>
      <c r="L20" s="225"/>
      <c r="M20" s="216"/>
      <c r="N20" s="216"/>
      <c r="O20" s="160">
        <f>+ROUND(+(L20+M20+N20)*K20,2)</f>
        <v>0</v>
      </c>
    </row>
    <row r="21" spans="1:15" ht="15" customHeight="1" x14ac:dyDescent="0.25">
      <c r="A21" s="276"/>
      <c r="B21" s="30"/>
      <c r="C21" s="86"/>
      <c r="D21" s="87"/>
      <c r="E21" s="87"/>
      <c r="F21" s="86"/>
      <c r="G21" s="86"/>
      <c r="H21" s="86"/>
      <c r="I21" s="86"/>
      <c r="J21" s="86"/>
      <c r="K21" s="86"/>
      <c r="L21" s="271"/>
      <c r="M21" s="219"/>
      <c r="N21" s="219"/>
      <c r="O21" s="86"/>
    </row>
    <row r="22" spans="1:15" ht="18" customHeight="1" x14ac:dyDescent="0.25">
      <c r="A22" s="276"/>
      <c r="B22" s="29" t="s">
        <v>14</v>
      </c>
      <c r="C22" s="83">
        <v>19351.97</v>
      </c>
      <c r="D22" s="84">
        <f>62.06*12</f>
        <v>744.72</v>
      </c>
      <c r="E22" s="84"/>
      <c r="F22" s="85">
        <f>+ROUND((C22+D22+E22)/12,2)</f>
        <v>1674.72</v>
      </c>
      <c r="G22" s="95">
        <f>+F22+D22+C22+E22</f>
        <v>21771.41</v>
      </c>
      <c r="H22" s="80">
        <f t="shared" si="0"/>
        <v>5268.6812199999995</v>
      </c>
      <c r="I22" s="80">
        <f>G22*7.1%*80%</f>
        <v>1236.616088</v>
      </c>
      <c r="J22" s="80">
        <f>G22*8.5%</f>
        <v>1850.5698500000001</v>
      </c>
      <c r="K22" s="154">
        <f>+ROUND(+G22+H22+I22+J22,2)</f>
        <v>30127.279999999999</v>
      </c>
      <c r="L22" s="225">
        <v>18</v>
      </c>
      <c r="M22" s="216"/>
      <c r="N22" s="216"/>
      <c r="O22" s="160">
        <f>+ROUND(+(L22+M22+N22)*K22,2)</f>
        <v>542291.04</v>
      </c>
    </row>
    <row r="23" spans="1:15" ht="18" customHeight="1" x14ac:dyDescent="0.25">
      <c r="A23" s="276"/>
      <c r="B23" s="29" t="s">
        <v>21</v>
      </c>
      <c r="C23" s="83"/>
      <c r="D23" s="84"/>
      <c r="E23" s="84"/>
      <c r="F23" s="85"/>
      <c r="G23" s="95"/>
      <c r="H23" s="80"/>
      <c r="I23" s="80"/>
      <c r="J23" s="80"/>
      <c r="K23" s="142">
        <f>+K22-K25</f>
        <v>1496.25</v>
      </c>
      <c r="L23" s="216"/>
      <c r="M23" s="216"/>
      <c r="N23" s="216"/>
      <c r="O23" s="160">
        <f>+ROUND(+(L23+M23+N23)*K23,2)</f>
        <v>0</v>
      </c>
    </row>
    <row r="24" spans="1:15" ht="15" customHeight="1" x14ac:dyDescent="0.25">
      <c r="A24" s="276"/>
      <c r="B24" s="32"/>
      <c r="C24" s="87"/>
      <c r="D24" s="89"/>
      <c r="E24" s="87"/>
      <c r="F24" s="87"/>
      <c r="G24" s="86"/>
      <c r="H24" s="89"/>
      <c r="I24" s="89"/>
      <c r="J24" s="89"/>
      <c r="K24" s="89"/>
      <c r="L24" s="220"/>
      <c r="M24" s="220"/>
      <c r="N24" s="220"/>
      <c r="O24" s="89"/>
    </row>
    <row r="25" spans="1:15" ht="18" customHeight="1" x14ac:dyDescent="0.25">
      <c r="A25" s="276"/>
      <c r="B25" s="29" t="s">
        <v>15</v>
      </c>
      <c r="C25" s="83">
        <v>18390.84</v>
      </c>
      <c r="D25" s="84">
        <f>58.98*12</f>
        <v>707.76</v>
      </c>
      <c r="E25" s="84"/>
      <c r="F25" s="85">
        <f>+ROUND((C25+D25+E25)/12,2)</f>
        <v>1591.55</v>
      </c>
      <c r="G25" s="95">
        <f>+F25+D25+C25+E25</f>
        <v>20690.150000000001</v>
      </c>
      <c r="H25" s="80">
        <f t="shared" si="0"/>
        <v>5007.0163000000002</v>
      </c>
      <c r="I25" s="80">
        <f>G25*7.1%*80%</f>
        <v>1175.2005200000001</v>
      </c>
      <c r="J25" s="80">
        <f>G25*8.5%</f>
        <v>1758.6627500000002</v>
      </c>
      <c r="K25" s="154">
        <f>+ROUND(+G25+H25+I25+J25,2)</f>
        <v>28631.03</v>
      </c>
      <c r="L25" s="216"/>
      <c r="M25" s="216"/>
      <c r="N25" s="216"/>
      <c r="O25" s="160">
        <f>+ROUND(+(L25+M25+N25)*K25,2)</f>
        <v>0</v>
      </c>
    </row>
    <row r="26" spans="1:15" ht="15" customHeight="1" x14ac:dyDescent="0.25">
      <c r="A26" s="277"/>
      <c r="B26" s="30"/>
      <c r="C26" s="86"/>
      <c r="D26" s="87"/>
      <c r="E26" s="87"/>
      <c r="F26" s="86"/>
      <c r="G26" s="86"/>
      <c r="H26" s="89"/>
      <c r="I26" s="89"/>
      <c r="J26" s="89"/>
      <c r="K26" s="89"/>
      <c r="L26" s="220"/>
      <c r="M26" s="220"/>
      <c r="N26" s="220"/>
      <c r="O26" s="89"/>
    </row>
    <row r="27" spans="1:15" ht="33.75" customHeight="1" x14ac:dyDescent="0.3">
      <c r="B27"/>
      <c r="C27"/>
      <c r="D27" s="7"/>
      <c r="E27" s="7"/>
      <c r="F27"/>
      <c r="G27"/>
      <c r="H27"/>
      <c r="I27"/>
      <c r="J27" s="7"/>
      <c r="K27" s="162" t="s">
        <v>16</v>
      </c>
      <c r="L27" s="221">
        <f>+SUM(L7:L26)</f>
        <v>53</v>
      </c>
      <c r="M27" s="221">
        <f>+SUM(M7:M26)</f>
        <v>0</v>
      </c>
      <c r="N27" s="222">
        <f>+SUM(N7:N26)</f>
        <v>0</v>
      </c>
      <c r="O27" s="149">
        <f>+SUM(O7:O26)</f>
        <v>2263519.37</v>
      </c>
    </row>
    <row r="28" spans="1:15" ht="24.6" customHeight="1" x14ac:dyDescent="0.25">
      <c r="B28"/>
      <c r="C28"/>
      <c r="D28"/>
      <c r="E28"/>
      <c r="F28"/>
      <c r="G28"/>
      <c r="H28"/>
      <c r="I28"/>
      <c r="J28"/>
      <c r="K28"/>
      <c r="L28" s="37">
        <v>7</v>
      </c>
      <c r="N28" s="4"/>
      <c r="O28" s="96" t="s">
        <v>22</v>
      </c>
    </row>
    <row r="29" spans="1:15" ht="48" customHeight="1" x14ac:dyDescent="0.25">
      <c r="B29"/>
      <c r="C29"/>
      <c r="D29"/>
      <c r="E29"/>
      <c r="F29"/>
      <c r="G29"/>
      <c r="H29"/>
      <c r="I29"/>
      <c r="J29"/>
      <c r="K29"/>
      <c r="L29" s="37"/>
      <c r="N29" s="150" t="s">
        <v>186</v>
      </c>
      <c r="O29" s="151">
        <f>+ROUND(+($L$11*$K$11)+($K$12*$L$12)+($K$19*$L$19)+($K$20*$L$20)+($K$22*$L$22)+($K$23*$L$23)+($K$25*$L$25)+($K$15*$L$15)+($K$16*$L$16)+($K$8*$L$8)+($K$7*$L$7),2)</f>
        <v>2263519.37</v>
      </c>
    </row>
    <row r="30" spans="1:15" ht="69.75" customHeight="1" x14ac:dyDescent="0.25">
      <c r="B30"/>
      <c r="C30"/>
      <c r="D30"/>
      <c r="E30"/>
      <c r="F30"/>
      <c r="G30"/>
      <c r="H30"/>
      <c r="I30"/>
      <c r="J30"/>
      <c r="K30"/>
      <c r="L30" s="37"/>
      <c r="N30" s="150" t="s">
        <v>49</v>
      </c>
      <c r="O30" s="151">
        <f>+ROUND(($M$11*$K$11)+($K$12*$M$12)+($K$19*$M$19)+($K$20*$M$20)+($K$22*$M$22)+($K$23*$M$23)+($K$25*$M$25)+($K$15*$M$15)+($K$16*$M$16)+($K$7*$M$7)+($K$8*$M$8),2)</f>
        <v>0</v>
      </c>
    </row>
    <row r="31" spans="1:15" ht="34.5" customHeight="1" x14ac:dyDescent="0.25">
      <c r="B31"/>
      <c r="C31"/>
      <c r="D31"/>
      <c r="E31" s="33"/>
      <c r="F31" s="33"/>
      <c r="G31" s="33"/>
      <c r="H31" s="33"/>
      <c r="I31" s="33"/>
      <c r="J31" s="33"/>
      <c r="K31" s="33"/>
      <c r="L31" s="37"/>
      <c r="N31" s="150" t="s">
        <v>50</v>
      </c>
      <c r="O31" s="151">
        <f>+ROUND(($N$11*$K$11)+($K$12*$N$12)+($K$19*$N$19)+($K$20*$N$20)+($K$22*$N$22)+($K$23*$N$23)+($K$25*$N$25)+($K$15*$N$15)+($K$16*$N$16)+($K$7*$N$7)+($K$8*$N$8),2)</f>
        <v>0</v>
      </c>
    </row>
    <row r="32" spans="1:15" ht="17.45" customHeight="1" x14ac:dyDescent="0.25"/>
    <row r="33" spans="1:15" customFormat="1" ht="15" x14ac:dyDescent="0.25"/>
    <row r="34" spans="1:15" customFormat="1" ht="19.899999999999999" customHeight="1" x14ac:dyDescent="0.25">
      <c r="A34" s="358" t="s">
        <v>62</v>
      </c>
      <c r="B34" s="358"/>
      <c r="C34" s="358"/>
      <c r="D34" s="358"/>
      <c r="E34" s="358"/>
      <c r="F34" s="358"/>
      <c r="G34" s="358"/>
      <c r="H34" s="358"/>
      <c r="I34" s="358"/>
      <c r="J34" s="358"/>
      <c r="K34" s="358"/>
      <c r="L34" s="358"/>
      <c r="M34" s="358"/>
      <c r="N34" s="358"/>
      <c r="O34" s="358"/>
    </row>
    <row r="35" spans="1:15" ht="19.899999999999999" customHeight="1" x14ac:dyDescent="0.25">
      <c r="A35" s="359" t="s">
        <v>102</v>
      </c>
      <c r="B35" s="359"/>
      <c r="C35" s="359"/>
      <c r="D35" s="359"/>
      <c r="E35" s="359"/>
      <c r="F35" s="359"/>
      <c r="G35" s="359"/>
      <c r="H35" s="359"/>
      <c r="I35" s="359"/>
      <c r="J35" s="359"/>
      <c r="K35" s="359"/>
      <c r="L35" s="359"/>
      <c r="M35" s="359"/>
      <c r="N35" s="359"/>
      <c r="O35" s="359"/>
    </row>
    <row r="36" spans="1:15" ht="19.899999999999999" customHeight="1" x14ac:dyDescent="0.25">
      <c r="A36" s="359" t="s">
        <v>97</v>
      </c>
      <c r="B36" s="359"/>
      <c r="C36" s="359"/>
      <c r="D36" s="359"/>
      <c r="E36" s="359"/>
      <c r="F36" s="359"/>
      <c r="G36" s="359"/>
      <c r="H36" s="359"/>
      <c r="I36" s="359"/>
      <c r="J36" s="359"/>
      <c r="K36" s="359"/>
      <c r="L36" s="359"/>
      <c r="M36" s="359"/>
      <c r="N36" s="359"/>
      <c r="O36" s="359"/>
    </row>
    <row r="37" spans="1:15" ht="50.25" customHeight="1" x14ac:dyDescent="0.25">
      <c r="A37" s="360" t="s">
        <v>110</v>
      </c>
      <c r="B37" s="360"/>
      <c r="C37" s="360"/>
      <c r="D37" s="360"/>
      <c r="E37" s="360"/>
      <c r="F37" s="360"/>
      <c r="G37" s="360"/>
      <c r="H37" s="360"/>
      <c r="I37" s="360"/>
      <c r="J37" s="360"/>
      <c r="K37" s="360"/>
      <c r="L37" s="360"/>
      <c r="M37" s="360"/>
      <c r="N37" s="360"/>
      <c r="O37" s="360"/>
    </row>
    <row r="38" spans="1:15" ht="50.25" customHeight="1" x14ac:dyDescent="0.25">
      <c r="A38" s="361" t="s">
        <v>104</v>
      </c>
      <c r="B38" s="362"/>
      <c r="C38" s="362"/>
      <c r="D38" s="362"/>
      <c r="E38" s="362"/>
      <c r="F38" s="362"/>
      <c r="G38" s="362"/>
      <c r="H38" s="362"/>
      <c r="I38" s="362"/>
      <c r="J38" s="362"/>
      <c r="K38" s="362"/>
      <c r="L38" s="362"/>
      <c r="M38" s="362"/>
      <c r="N38" s="362"/>
      <c r="O38" s="363"/>
    </row>
    <row r="39" spans="1:15" s="123" customFormat="1" ht="62.25" customHeight="1" x14ac:dyDescent="0.25">
      <c r="A39" s="360" t="s">
        <v>111</v>
      </c>
      <c r="B39" s="360"/>
      <c r="C39" s="360"/>
      <c r="D39" s="360"/>
      <c r="E39" s="360"/>
      <c r="F39" s="360"/>
      <c r="G39" s="360"/>
      <c r="H39" s="360"/>
      <c r="I39" s="360"/>
      <c r="J39" s="360"/>
      <c r="K39" s="360"/>
      <c r="L39" s="360"/>
      <c r="M39" s="360"/>
      <c r="N39" s="360"/>
      <c r="O39" s="360"/>
    </row>
    <row r="40" spans="1:15" customFormat="1" x14ac:dyDescent="0.25">
      <c r="A40" s="357" t="s">
        <v>166</v>
      </c>
      <c r="B40" s="357"/>
      <c r="C40" s="357"/>
      <c r="D40" s="357"/>
      <c r="E40" s="357"/>
      <c r="F40" s="357"/>
      <c r="G40" s="357"/>
      <c r="H40" s="357"/>
      <c r="I40" s="357"/>
      <c r="J40" s="357"/>
      <c r="K40" s="357"/>
      <c r="L40" s="357"/>
      <c r="M40" s="357"/>
      <c r="N40" s="357"/>
      <c r="O40" s="357"/>
    </row>
    <row r="41" spans="1:15" customFormat="1" ht="15" x14ac:dyDescent="0.25"/>
    <row r="42" spans="1:15" customFormat="1" ht="15" x14ac:dyDescent="0.25"/>
  </sheetData>
  <sheetProtection selectLockedCells="1" selectUnlockedCells="1"/>
  <mergeCells count="16">
    <mergeCell ref="A40:O40"/>
    <mergeCell ref="A39:O39"/>
    <mergeCell ref="A14:A26"/>
    <mergeCell ref="A1:C1"/>
    <mergeCell ref="I1:L1"/>
    <mergeCell ref="A2:C2"/>
    <mergeCell ref="A3:C3"/>
    <mergeCell ref="A5:O5"/>
    <mergeCell ref="A10:A12"/>
    <mergeCell ref="A38:O38"/>
    <mergeCell ref="A34:O34"/>
    <mergeCell ref="A35:O35"/>
    <mergeCell ref="A36:O36"/>
    <mergeCell ref="A37:O37"/>
    <mergeCell ref="I2:L3"/>
    <mergeCell ref="A6:A8"/>
  </mergeCells>
  <pageMargins left="0.45" right="0.47013888888888888" top="0.62013888888888891" bottom="0.47013888888888888" header="0.51180555555555551" footer="0.51180555555555551"/>
  <pageSetup paperSize="9" scale="39"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pageSetUpPr fitToPage="1"/>
  </sheetPr>
  <dimension ref="A1:O34"/>
  <sheetViews>
    <sheetView showGridLines="0" zoomScale="90" zoomScaleNormal="90" workbookViewId="0">
      <selection activeCell="F24" sqref="F24"/>
    </sheetView>
  </sheetViews>
  <sheetFormatPr defaultColWidth="8.85546875" defaultRowHeight="15" x14ac:dyDescent="0.2"/>
  <cols>
    <col min="1" max="1" width="16.42578125" style="258" customWidth="1"/>
    <col min="2" max="2" width="17.28515625" style="258" customWidth="1"/>
    <col min="3" max="5" width="16.7109375" style="258" customWidth="1"/>
    <col min="6" max="6" width="22.85546875" style="258" customWidth="1"/>
    <col min="7" max="7" width="38.28515625" style="258" customWidth="1"/>
    <col min="8" max="8" width="13.7109375" style="258" customWidth="1"/>
    <col min="9" max="9" width="14" style="258" customWidth="1"/>
    <col min="10" max="10" width="13.28515625" style="258" customWidth="1"/>
    <col min="11" max="11" width="12.7109375" style="258" customWidth="1"/>
    <col min="12" max="12" width="18" style="258" customWidth="1"/>
    <col min="13" max="16384" width="8.85546875" style="258"/>
  </cols>
  <sheetData>
    <row r="1" spans="1:15" s="4" customFormat="1" ht="19.899999999999999" customHeight="1" x14ac:dyDescent="0.25">
      <c r="A1" s="368" t="s">
        <v>66</v>
      </c>
      <c r="B1" s="369"/>
      <c r="C1" s="369"/>
      <c r="D1" s="370" t="s">
        <v>1</v>
      </c>
      <c r="E1" s="371"/>
      <c r="F1" s="371"/>
      <c r="G1" s="372"/>
      <c r="N1" s="124"/>
      <c r="O1" s="124"/>
    </row>
    <row r="2" spans="1:15" s="4" customFormat="1" ht="19.899999999999999" customHeight="1" x14ac:dyDescent="0.25">
      <c r="A2" s="373" t="s">
        <v>67</v>
      </c>
      <c r="B2" s="374"/>
      <c r="C2" s="374"/>
      <c r="D2" s="375"/>
      <c r="E2" s="376"/>
      <c r="F2" s="376"/>
      <c r="G2" s="377"/>
      <c r="N2" s="124"/>
      <c r="O2" s="124"/>
    </row>
    <row r="3" spans="1:15" s="4" customFormat="1" ht="19.899999999999999" customHeight="1" thickBot="1" x14ac:dyDescent="0.3">
      <c r="A3" s="381" t="s">
        <v>68</v>
      </c>
      <c r="B3" s="382"/>
      <c r="C3" s="382"/>
      <c r="D3" s="378"/>
      <c r="E3" s="379"/>
      <c r="F3" s="379"/>
      <c r="G3" s="380"/>
      <c r="N3" s="124"/>
      <c r="O3" s="124"/>
    </row>
    <row r="4" spans="1:15" s="4" customFormat="1" ht="10.15" customHeight="1" x14ac:dyDescent="0.25">
      <c r="A4" s="19"/>
      <c r="B4" s="19"/>
      <c r="C4" s="19"/>
      <c r="D4" s="19"/>
      <c r="E4" s="19"/>
      <c r="F4" s="19"/>
      <c r="G4" s="19"/>
      <c r="H4" s="19"/>
      <c r="I4" s="19"/>
      <c r="J4" s="19"/>
      <c r="K4" s="19"/>
      <c r="L4" s="19"/>
      <c r="M4" s="19"/>
    </row>
    <row r="5" spans="1:15" ht="31.5" customHeight="1" x14ac:dyDescent="0.2">
      <c r="A5" s="367" t="s">
        <v>69</v>
      </c>
      <c r="B5" s="367"/>
      <c r="C5" s="367"/>
      <c r="D5" s="367"/>
      <c r="E5" s="367"/>
      <c r="F5" s="367"/>
      <c r="G5" s="367"/>
    </row>
    <row r="6" spans="1:15" ht="31.5" customHeight="1" x14ac:dyDescent="0.2">
      <c r="A6" s="278" t="s">
        <v>163</v>
      </c>
      <c r="B6" s="329" t="s">
        <v>6</v>
      </c>
      <c r="C6" s="330" t="s">
        <v>53</v>
      </c>
      <c r="D6" s="389" t="s">
        <v>134</v>
      </c>
      <c r="E6" s="389" t="s">
        <v>135</v>
      </c>
      <c r="F6" s="383" t="s">
        <v>71</v>
      </c>
      <c r="G6" s="385" t="s">
        <v>54</v>
      </c>
    </row>
    <row r="7" spans="1:15" ht="31.5" customHeight="1" x14ac:dyDescent="0.2">
      <c r="A7" s="278"/>
      <c r="B7" s="329"/>
      <c r="C7" s="330"/>
      <c r="D7" s="389"/>
      <c r="E7" s="389"/>
      <c r="F7" s="383"/>
      <c r="G7" s="386"/>
    </row>
    <row r="8" spans="1:15" ht="31.5" customHeight="1" x14ac:dyDescent="0.2">
      <c r="A8" s="278"/>
      <c r="B8" s="329"/>
      <c r="C8" s="330"/>
      <c r="D8" s="389"/>
      <c r="E8" s="389"/>
      <c r="F8" s="383"/>
      <c r="G8" s="386"/>
    </row>
    <row r="9" spans="1:15" ht="31.5" customHeight="1" x14ac:dyDescent="0.2">
      <c r="A9" s="278"/>
      <c r="B9" s="329"/>
      <c r="C9" s="331"/>
      <c r="D9" s="390"/>
      <c r="E9" s="390"/>
      <c r="F9" s="384"/>
      <c r="G9" s="387" t="s">
        <v>56</v>
      </c>
    </row>
    <row r="10" spans="1:15" ht="31.5" customHeight="1" x14ac:dyDescent="0.25">
      <c r="A10" s="278"/>
      <c r="B10" s="245" t="s">
        <v>159</v>
      </c>
      <c r="C10" s="71">
        <f>'Tab.1 valore finanziario D.O.'!K8</f>
        <v>82844.94745800001</v>
      </c>
      <c r="D10" s="223"/>
      <c r="E10" s="223"/>
      <c r="F10" s="259">
        <f>+ROUND((C10*(D10+E10)),2)</f>
        <v>0</v>
      </c>
      <c r="G10" s="388"/>
    </row>
    <row r="11" spans="1:15" ht="31.5" customHeight="1" x14ac:dyDescent="0.25">
      <c r="A11" s="278"/>
      <c r="B11" s="248" t="s">
        <v>160</v>
      </c>
      <c r="C11" s="71">
        <f>'Tab.1 valore finanziario D.O.'!K9</f>
        <v>59212.128714916675</v>
      </c>
      <c r="D11" s="223"/>
      <c r="E11" s="223"/>
      <c r="F11" s="259">
        <f>+ROUND((C11*(D11+E11)),2)</f>
        <v>0</v>
      </c>
      <c r="G11" s="385"/>
    </row>
    <row r="12" spans="1:15" ht="20.25" customHeight="1" x14ac:dyDescent="0.2">
      <c r="A12" s="118"/>
      <c r="B12" s="118"/>
      <c r="C12" s="118"/>
      <c r="D12" s="118"/>
      <c r="E12" s="118"/>
      <c r="F12" s="118"/>
      <c r="G12" s="118"/>
    </row>
    <row r="13" spans="1:15" ht="10.15" customHeight="1" x14ac:dyDescent="0.2">
      <c r="A13" s="391" t="s">
        <v>52</v>
      </c>
      <c r="B13" s="392" t="s">
        <v>6</v>
      </c>
      <c r="C13" s="393" t="s">
        <v>53</v>
      </c>
      <c r="D13" s="389" t="s">
        <v>134</v>
      </c>
      <c r="E13" s="389" t="s">
        <v>135</v>
      </c>
      <c r="F13" s="383" t="s">
        <v>71</v>
      </c>
      <c r="G13" s="385" t="s">
        <v>54</v>
      </c>
    </row>
    <row r="14" spans="1:15" ht="30" customHeight="1" x14ac:dyDescent="0.2">
      <c r="A14" s="391"/>
      <c r="B14" s="392"/>
      <c r="C14" s="393"/>
      <c r="D14" s="389"/>
      <c r="E14" s="389"/>
      <c r="F14" s="383"/>
      <c r="G14" s="386"/>
    </row>
    <row r="15" spans="1:15" ht="19.899999999999999" customHeight="1" x14ac:dyDescent="0.2">
      <c r="A15" s="391"/>
      <c r="B15" s="392"/>
      <c r="C15" s="393"/>
      <c r="D15" s="389"/>
      <c r="E15" s="389"/>
      <c r="F15" s="383"/>
      <c r="G15" s="386"/>
    </row>
    <row r="16" spans="1:15" ht="79.900000000000006" customHeight="1" x14ac:dyDescent="0.2">
      <c r="A16" s="391"/>
      <c r="B16" s="392"/>
      <c r="C16" s="394"/>
      <c r="D16" s="390"/>
      <c r="E16" s="390"/>
      <c r="F16" s="384"/>
      <c r="G16" s="387" t="s">
        <v>56</v>
      </c>
    </row>
    <row r="17" spans="1:12" ht="31.9" customHeight="1" x14ac:dyDescent="0.2">
      <c r="A17" s="391"/>
      <c r="B17" s="22" t="s">
        <v>7</v>
      </c>
      <c r="C17" s="260">
        <f>+'Tab.1 valore finanziario D.O.'!K12</f>
        <v>86372.82</v>
      </c>
      <c r="D17" s="223"/>
      <c r="E17" s="223"/>
      <c r="F17" s="259">
        <f>+ROUND((C17*(D17+E17)),2)</f>
        <v>0</v>
      </c>
      <c r="G17" s="388"/>
    </row>
    <row r="18" spans="1:12" ht="31.9" customHeight="1" x14ac:dyDescent="0.2">
      <c r="A18" s="391"/>
      <c r="B18" s="22" t="s">
        <v>8</v>
      </c>
      <c r="C18" s="260">
        <f>+'Tab.1 valore finanziario D.O.'!K13</f>
        <v>67564.91</v>
      </c>
      <c r="D18" s="223"/>
      <c r="E18" s="223"/>
      <c r="F18" s="259">
        <f>+ROUND((C18*(D18+E18)),2)</f>
        <v>0</v>
      </c>
      <c r="G18" s="385"/>
    </row>
    <row r="19" spans="1:12" ht="16.149999999999999" customHeight="1" x14ac:dyDescent="0.2">
      <c r="A19" s="118"/>
      <c r="B19" s="108"/>
      <c r="C19" s="108"/>
      <c r="D19" s="224"/>
      <c r="E19" s="224"/>
      <c r="F19" s="109"/>
      <c r="G19" s="109"/>
    </row>
    <row r="20" spans="1:12" ht="10.15" customHeight="1" x14ac:dyDescent="0.2">
      <c r="A20" s="339" t="s">
        <v>58</v>
      </c>
      <c r="B20" s="340"/>
      <c r="C20" s="395" t="s">
        <v>53</v>
      </c>
      <c r="D20" s="396" t="s">
        <v>134</v>
      </c>
      <c r="E20" s="396" t="s">
        <v>136</v>
      </c>
      <c r="F20" s="383" t="s">
        <v>74</v>
      </c>
      <c r="G20" s="383" t="s">
        <v>54</v>
      </c>
    </row>
    <row r="21" spans="1:12" ht="30" customHeight="1" x14ac:dyDescent="0.2">
      <c r="A21" s="336"/>
      <c r="B21" s="337"/>
      <c r="C21" s="395"/>
      <c r="D21" s="396"/>
      <c r="E21" s="396"/>
      <c r="F21" s="383"/>
      <c r="G21" s="383"/>
    </row>
    <row r="22" spans="1:12" ht="19.899999999999999" customHeight="1" x14ac:dyDescent="0.2">
      <c r="A22" s="336"/>
      <c r="B22" s="337"/>
      <c r="C22" s="395"/>
      <c r="D22" s="396"/>
      <c r="E22" s="396"/>
      <c r="F22" s="383"/>
      <c r="G22" s="383"/>
    </row>
    <row r="23" spans="1:12" ht="79.900000000000006" customHeight="1" x14ac:dyDescent="0.2">
      <c r="A23" s="336"/>
      <c r="B23" s="337"/>
      <c r="C23" s="395"/>
      <c r="D23" s="396"/>
      <c r="E23" s="396"/>
      <c r="F23" s="383"/>
      <c r="G23" s="383"/>
    </row>
    <row r="24" spans="1:12" ht="31.9" customHeight="1" x14ac:dyDescent="0.2">
      <c r="A24" s="329" t="s">
        <v>59</v>
      </c>
      <c r="B24" s="329"/>
      <c r="C24" s="261" t="str">
        <f>+'Tab.1 valore finanziario D.O.'!K16</f>
        <v>0</v>
      </c>
      <c r="D24" s="225"/>
      <c r="E24" s="225"/>
      <c r="F24" s="259">
        <f>+ROUND((C24*(D24+E24)),2)</f>
        <v>0</v>
      </c>
      <c r="G24" s="386" t="s">
        <v>56</v>
      </c>
    </row>
    <row r="25" spans="1:12" ht="16.149999999999999" customHeight="1" x14ac:dyDescent="0.25">
      <c r="A25" s="86"/>
      <c r="B25" s="86"/>
      <c r="C25" s="86"/>
      <c r="D25" s="219"/>
      <c r="E25" s="219"/>
      <c r="F25" s="86"/>
      <c r="G25" s="386"/>
    </row>
    <row r="26" spans="1:12" ht="31.9" customHeight="1" x14ac:dyDescent="0.2">
      <c r="A26" s="329" t="s">
        <v>70</v>
      </c>
      <c r="B26" s="329"/>
      <c r="C26" s="261">
        <f>+'Tab.1 valore finanziario D.O.'!K19</f>
        <v>36588.17</v>
      </c>
      <c r="D26" s="223"/>
      <c r="E26" s="223"/>
      <c r="F26" s="259">
        <f>+ROUND((C26*(D26+E26)),2)</f>
        <v>0</v>
      </c>
      <c r="G26" s="386"/>
    </row>
    <row r="27" spans="1:12" ht="16.149999999999999" customHeight="1" x14ac:dyDescent="0.25">
      <c r="A27" s="86"/>
      <c r="B27" s="86"/>
      <c r="C27" s="86"/>
      <c r="D27" s="219"/>
      <c r="E27" s="219"/>
      <c r="F27" s="86"/>
      <c r="G27" s="386"/>
    </row>
    <row r="28" spans="1:12" ht="31.9" customHeight="1" x14ac:dyDescent="0.2">
      <c r="A28" s="329" t="s">
        <v>61</v>
      </c>
      <c r="B28" s="329"/>
      <c r="C28" s="261">
        <f>+'Tab.1 valore finanziario D.O.'!K21</f>
        <v>30127.279999999999</v>
      </c>
      <c r="D28" s="223"/>
      <c r="E28" s="223"/>
      <c r="F28" s="259">
        <f>+ROUND((C28*(D28+E28)),2)</f>
        <v>0</v>
      </c>
      <c r="G28" s="386"/>
    </row>
    <row r="29" spans="1:12" ht="16.149999999999999" customHeight="1" x14ac:dyDescent="0.25">
      <c r="A29" s="86"/>
      <c r="B29" s="86"/>
      <c r="C29" s="86"/>
      <c r="D29" s="219"/>
      <c r="E29" s="219"/>
      <c r="F29" s="86"/>
      <c r="G29" s="386"/>
    </row>
    <row r="30" spans="1:12" ht="31.9" customHeight="1" x14ac:dyDescent="0.2">
      <c r="A30" s="329" t="s">
        <v>73</v>
      </c>
      <c r="B30" s="329"/>
      <c r="C30" s="261">
        <f>+'Tab.1 valore finanziario D.O.'!K23</f>
        <v>28631.03</v>
      </c>
      <c r="D30" s="223"/>
      <c r="E30" s="223"/>
      <c r="F30" s="259">
        <f>+ROUND((C30*(D30+E30)),2)</f>
        <v>0</v>
      </c>
      <c r="G30" s="386"/>
    </row>
    <row r="31" spans="1:12" ht="16.149999999999999" customHeight="1" x14ac:dyDescent="0.25">
      <c r="A31" s="86"/>
      <c r="B31" s="86"/>
      <c r="C31" s="86"/>
      <c r="D31" s="219"/>
      <c r="E31" s="219"/>
      <c r="F31" s="86"/>
      <c r="G31" s="386"/>
    </row>
    <row r="32" spans="1:12" s="262" customFormat="1" ht="31.9" customHeight="1" x14ac:dyDescent="0.2">
      <c r="A32" s="110"/>
      <c r="B32" s="110"/>
      <c r="C32" s="164" t="s">
        <v>16</v>
      </c>
      <c r="D32" s="226">
        <f>+SUM(D10:D31)</f>
        <v>0</v>
      </c>
      <c r="E32" s="226">
        <f>+SUM(E10:E31)</f>
        <v>0</v>
      </c>
      <c r="F32" s="165">
        <f>+SUM(F10:F30)</f>
        <v>0</v>
      </c>
      <c r="G32" s="258"/>
      <c r="H32" s="258"/>
      <c r="I32" s="258"/>
      <c r="J32" s="258"/>
      <c r="K32" s="258"/>
      <c r="L32" s="258"/>
    </row>
    <row r="33" spans="3:12" ht="15.75" x14ac:dyDescent="0.25">
      <c r="C33" s="31"/>
      <c r="D33" s="31"/>
      <c r="E33" s="31"/>
      <c r="F33" s="31"/>
      <c r="G33" s="39"/>
      <c r="H33" s="120"/>
      <c r="I33" s="39"/>
      <c r="J33" s="39"/>
      <c r="K33" s="39"/>
      <c r="L33" s="120"/>
    </row>
    <row r="34" spans="3:12" ht="15.75" x14ac:dyDescent="0.25">
      <c r="C34" s="31"/>
      <c r="D34" s="31"/>
      <c r="E34" s="31"/>
      <c r="F34" s="31"/>
      <c r="G34" s="39"/>
      <c r="H34" s="120"/>
      <c r="I34" s="39"/>
      <c r="J34" s="39"/>
      <c r="K34" s="39"/>
      <c r="L34" s="120"/>
    </row>
  </sheetData>
  <mergeCells count="33">
    <mergeCell ref="G20:G23"/>
    <mergeCell ref="G24:G31"/>
    <mergeCell ref="F20:F23"/>
    <mergeCell ref="A24:B24"/>
    <mergeCell ref="A26:B26"/>
    <mergeCell ref="A28:B28"/>
    <mergeCell ref="A30:B30"/>
    <mergeCell ref="A20:B23"/>
    <mergeCell ref="C20:C23"/>
    <mergeCell ref="D20:D23"/>
    <mergeCell ref="E20:E23"/>
    <mergeCell ref="F13:F16"/>
    <mergeCell ref="G13:G15"/>
    <mergeCell ref="G16:G18"/>
    <mergeCell ref="A6:A11"/>
    <mergeCell ref="B6:B9"/>
    <mergeCell ref="C6:C9"/>
    <mergeCell ref="D6:D9"/>
    <mergeCell ref="E6:E9"/>
    <mergeCell ref="F6:F9"/>
    <mergeCell ref="G6:G8"/>
    <mergeCell ref="A13:A18"/>
    <mergeCell ref="B13:B16"/>
    <mergeCell ref="C13:C16"/>
    <mergeCell ref="D13:D16"/>
    <mergeCell ref="E13:E16"/>
    <mergeCell ref="G9:G11"/>
    <mergeCell ref="A5:G5"/>
    <mergeCell ref="A1:C1"/>
    <mergeCell ref="D1:G1"/>
    <mergeCell ref="A2:C2"/>
    <mergeCell ref="D2:G3"/>
    <mergeCell ref="A3:C3"/>
  </mergeCells>
  <pageMargins left="0.7" right="0.7" top="0.75" bottom="0.75" header="0.3" footer="0.3"/>
  <pageSetup paperSize="9" scale="5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pageSetUpPr fitToPage="1"/>
  </sheetPr>
  <dimension ref="A1:M24"/>
  <sheetViews>
    <sheetView showGridLines="0" zoomScale="90" zoomScaleNormal="90" workbookViewId="0">
      <selection activeCell="L20" sqref="L20"/>
    </sheetView>
  </sheetViews>
  <sheetFormatPr defaultColWidth="8.5703125" defaultRowHeight="15.75" x14ac:dyDescent="0.25"/>
  <cols>
    <col min="1" max="1" width="6.7109375" style="4" customWidth="1"/>
    <col min="2" max="2" width="16.7109375" style="4" customWidth="1"/>
    <col min="3" max="3" width="16.28515625" style="4" customWidth="1"/>
    <col min="4" max="4" width="18.7109375" style="4" customWidth="1"/>
    <col min="5" max="5" width="14.42578125" style="4" customWidth="1"/>
    <col min="6" max="6" width="13.42578125" style="4" customWidth="1"/>
    <col min="7" max="7" width="16.7109375" style="4" customWidth="1"/>
    <col min="8" max="8" width="17.85546875" style="4" customWidth="1"/>
    <col min="9" max="9" width="15.7109375" style="4" customWidth="1"/>
    <col min="10" max="10" width="16.42578125" style="4" customWidth="1"/>
    <col min="11" max="11" width="15.5703125" style="4" customWidth="1"/>
    <col min="12" max="12" width="13.7109375" style="4" bestFit="1" customWidth="1"/>
    <col min="13" max="13" width="20.42578125" style="4" customWidth="1"/>
    <col min="14" max="255" width="8.5703125" style="4"/>
    <col min="256" max="256" width="5.5703125" style="4" customWidth="1"/>
    <col min="257" max="257" width="13.28515625" style="4" bestFit="1" customWidth="1"/>
    <col min="258" max="258" width="16.28515625" style="4" customWidth="1"/>
    <col min="259" max="259" width="15.28515625" style="4" customWidth="1"/>
    <col min="260" max="260" width="14.42578125" style="4" customWidth="1"/>
    <col min="261" max="261" width="13.42578125" style="4" customWidth="1"/>
    <col min="262" max="262" width="12.7109375" style="4" customWidth="1"/>
    <col min="263" max="263" width="14" style="4" customWidth="1"/>
    <col min="264" max="264" width="15.7109375" style="4" customWidth="1"/>
    <col min="265" max="265" width="11.7109375" style="4" customWidth="1"/>
    <col min="266" max="266" width="10.7109375" style="4" customWidth="1"/>
    <col min="267" max="267" width="13.7109375" style="4" bestFit="1" customWidth="1"/>
    <col min="268" max="268" width="13.5703125" style="4" customWidth="1"/>
    <col min="269" max="269" width="17.7109375" style="4" customWidth="1"/>
    <col min="270" max="511" width="8.5703125" style="4"/>
    <col min="512" max="512" width="5.5703125" style="4" customWidth="1"/>
    <col min="513" max="513" width="13.28515625" style="4" bestFit="1" customWidth="1"/>
    <col min="514" max="514" width="16.28515625" style="4" customWidth="1"/>
    <col min="515" max="515" width="15.28515625" style="4" customWidth="1"/>
    <col min="516" max="516" width="14.42578125" style="4" customWidth="1"/>
    <col min="517" max="517" width="13.42578125" style="4" customWidth="1"/>
    <col min="518" max="518" width="12.7109375" style="4" customWidth="1"/>
    <col min="519" max="519" width="14" style="4" customWidth="1"/>
    <col min="520" max="520" width="15.7109375" style="4" customWidth="1"/>
    <col min="521" max="521" width="11.7109375" style="4" customWidth="1"/>
    <col min="522" max="522" width="10.7109375" style="4" customWidth="1"/>
    <col min="523" max="523" width="13.7109375" style="4" bestFit="1" customWidth="1"/>
    <col min="524" max="524" width="13.5703125" style="4" customWidth="1"/>
    <col min="525" max="525" width="17.7109375" style="4" customWidth="1"/>
    <col min="526" max="767" width="8.5703125" style="4"/>
    <col min="768" max="768" width="5.5703125" style="4" customWidth="1"/>
    <col min="769" max="769" width="13.28515625" style="4" bestFit="1" customWidth="1"/>
    <col min="770" max="770" width="16.28515625" style="4" customWidth="1"/>
    <col min="771" max="771" width="15.28515625" style="4" customWidth="1"/>
    <col min="772" max="772" width="14.42578125" style="4" customWidth="1"/>
    <col min="773" max="773" width="13.42578125" style="4" customWidth="1"/>
    <col min="774" max="774" width="12.7109375" style="4" customWidth="1"/>
    <col min="775" max="775" width="14" style="4" customWidth="1"/>
    <col min="776" max="776" width="15.7109375" style="4" customWidth="1"/>
    <col min="777" max="777" width="11.7109375" style="4" customWidth="1"/>
    <col min="778" max="778" width="10.7109375" style="4" customWidth="1"/>
    <col min="779" max="779" width="13.7109375" style="4" bestFit="1" customWidth="1"/>
    <col min="780" max="780" width="13.5703125" style="4" customWidth="1"/>
    <col min="781" max="781" width="17.7109375" style="4" customWidth="1"/>
    <col min="782" max="1023" width="8.5703125" style="4"/>
    <col min="1024" max="1024" width="5.5703125" style="4" customWidth="1"/>
    <col min="1025" max="1025" width="13.28515625" style="4" bestFit="1" customWidth="1"/>
    <col min="1026" max="1026" width="16.28515625" style="4" customWidth="1"/>
    <col min="1027" max="1027" width="15.28515625" style="4" customWidth="1"/>
    <col min="1028" max="1028" width="14.42578125" style="4" customWidth="1"/>
    <col min="1029" max="1029" width="13.42578125" style="4" customWidth="1"/>
    <col min="1030" max="1030" width="12.7109375" style="4" customWidth="1"/>
    <col min="1031" max="1031" width="14" style="4" customWidth="1"/>
    <col min="1032" max="1032" width="15.7109375" style="4" customWidth="1"/>
    <col min="1033" max="1033" width="11.7109375" style="4" customWidth="1"/>
    <col min="1034" max="1034" width="10.7109375" style="4" customWidth="1"/>
    <col min="1035" max="1035" width="13.7109375" style="4" bestFit="1" customWidth="1"/>
    <col min="1036" max="1036" width="13.5703125" style="4" customWidth="1"/>
    <col min="1037" max="1037" width="17.7109375" style="4" customWidth="1"/>
    <col min="1038" max="1279" width="8.5703125" style="4"/>
    <col min="1280" max="1280" width="5.5703125" style="4" customWidth="1"/>
    <col min="1281" max="1281" width="13.28515625" style="4" bestFit="1" customWidth="1"/>
    <col min="1282" max="1282" width="16.28515625" style="4" customWidth="1"/>
    <col min="1283" max="1283" width="15.28515625" style="4" customWidth="1"/>
    <col min="1284" max="1284" width="14.42578125" style="4" customWidth="1"/>
    <col min="1285" max="1285" width="13.42578125" style="4" customWidth="1"/>
    <col min="1286" max="1286" width="12.7109375" style="4" customWidth="1"/>
    <col min="1287" max="1287" width="14" style="4" customWidth="1"/>
    <col min="1288" max="1288" width="15.7109375" style="4" customWidth="1"/>
    <col min="1289" max="1289" width="11.7109375" style="4" customWidth="1"/>
    <col min="1290" max="1290" width="10.7109375" style="4" customWidth="1"/>
    <col min="1291" max="1291" width="13.7109375" style="4" bestFit="1" customWidth="1"/>
    <col min="1292" max="1292" width="13.5703125" style="4" customWidth="1"/>
    <col min="1293" max="1293" width="17.7109375" style="4" customWidth="1"/>
    <col min="1294" max="1535" width="8.5703125" style="4"/>
    <col min="1536" max="1536" width="5.5703125" style="4" customWidth="1"/>
    <col min="1537" max="1537" width="13.28515625" style="4" bestFit="1" customWidth="1"/>
    <col min="1538" max="1538" width="16.28515625" style="4" customWidth="1"/>
    <col min="1539" max="1539" width="15.28515625" style="4" customWidth="1"/>
    <col min="1540" max="1540" width="14.42578125" style="4" customWidth="1"/>
    <col min="1541" max="1541" width="13.42578125" style="4" customWidth="1"/>
    <col min="1542" max="1542" width="12.7109375" style="4" customWidth="1"/>
    <col min="1543" max="1543" width="14" style="4" customWidth="1"/>
    <col min="1544" max="1544" width="15.7109375" style="4" customWidth="1"/>
    <col min="1545" max="1545" width="11.7109375" style="4" customWidth="1"/>
    <col min="1546" max="1546" width="10.7109375" style="4" customWidth="1"/>
    <col min="1547" max="1547" width="13.7109375" style="4" bestFit="1" customWidth="1"/>
    <col min="1548" max="1548" width="13.5703125" style="4" customWidth="1"/>
    <col min="1549" max="1549" width="17.7109375" style="4" customWidth="1"/>
    <col min="1550" max="1791" width="8.5703125" style="4"/>
    <col min="1792" max="1792" width="5.5703125" style="4" customWidth="1"/>
    <col min="1793" max="1793" width="13.28515625" style="4" bestFit="1" customWidth="1"/>
    <col min="1794" max="1794" width="16.28515625" style="4" customWidth="1"/>
    <col min="1795" max="1795" width="15.28515625" style="4" customWidth="1"/>
    <col min="1796" max="1796" width="14.42578125" style="4" customWidth="1"/>
    <col min="1797" max="1797" width="13.42578125" style="4" customWidth="1"/>
    <col min="1798" max="1798" width="12.7109375" style="4" customWidth="1"/>
    <col min="1799" max="1799" width="14" style="4" customWidth="1"/>
    <col min="1800" max="1800" width="15.7109375" style="4" customWidth="1"/>
    <col min="1801" max="1801" width="11.7109375" style="4" customWidth="1"/>
    <col min="1802" max="1802" width="10.7109375" style="4" customWidth="1"/>
    <col min="1803" max="1803" width="13.7109375" style="4" bestFit="1" customWidth="1"/>
    <col min="1804" max="1804" width="13.5703125" style="4" customWidth="1"/>
    <col min="1805" max="1805" width="17.7109375" style="4" customWidth="1"/>
    <col min="1806" max="2047" width="8.5703125" style="4"/>
    <col min="2048" max="2048" width="5.5703125" style="4" customWidth="1"/>
    <col min="2049" max="2049" width="13.28515625" style="4" bestFit="1" customWidth="1"/>
    <col min="2050" max="2050" width="16.28515625" style="4" customWidth="1"/>
    <col min="2051" max="2051" width="15.28515625" style="4" customWidth="1"/>
    <col min="2052" max="2052" width="14.42578125" style="4" customWidth="1"/>
    <col min="2053" max="2053" width="13.42578125" style="4" customWidth="1"/>
    <col min="2054" max="2054" width="12.7109375" style="4" customWidth="1"/>
    <col min="2055" max="2055" width="14" style="4" customWidth="1"/>
    <col min="2056" max="2056" width="15.7109375" style="4" customWidth="1"/>
    <col min="2057" max="2057" width="11.7109375" style="4" customWidth="1"/>
    <col min="2058" max="2058" width="10.7109375" style="4" customWidth="1"/>
    <col min="2059" max="2059" width="13.7109375" style="4" bestFit="1" customWidth="1"/>
    <col min="2060" max="2060" width="13.5703125" style="4" customWidth="1"/>
    <col min="2061" max="2061" width="17.7109375" style="4" customWidth="1"/>
    <col min="2062" max="2303" width="8.5703125" style="4"/>
    <col min="2304" max="2304" width="5.5703125" style="4" customWidth="1"/>
    <col min="2305" max="2305" width="13.28515625" style="4" bestFit="1" customWidth="1"/>
    <col min="2306" max="2306" width="16.28515625" style="4" customWidth="1"/>
    <col min="2307" max="2307" width="15.28515625" style="4" customWidth="1"/>
    <col min="2308" max="2308" width="14.42578125" style="4" customWidth="1"/>
    <col min="2309" max="2309" width="13.42578125" style="4" customWidth="1"/>
    <col min="2310" max="2310" width="12.7109375" style="4" customWidth="1"/>
    <col min="2311" max="2311" width="14" style="4" customWidth="1"/>
    <col min="2312" max="2312" width="15.7109375" style="4" customWidth="1"/>
    <col min="2313" max="2313" width="11.7109375" style="4" customWidth="1"/>
    <col min="2314" max="2314" width="10.7109375" style="4" customWidth="1"/>
    <col min="2315" max="2315" width="13.7109375" style="4" bestFit="1" customWidth="1"/>
    <col min="2316" max="2316" width="13.5703125" style="4" customWidth="1"/>
    <col min="2317" max="2317" width="17.7109375" style="4" customWidth="1"/>
    <col min="2318" max="2559" width="8.5703125" style="4"/>
    <col min="2560" max="2560" width="5.5703125" style="4" customWidth="1"/>
    <col min="2561" max="2561" width="13.28515625" style="4" bestFit="1" customWidth="1"/>
    <col min="2562" max="2562" width="16.28515625" style="4" customWidth="1"/>
    <col min="2563" max="2563" width="15.28515625" style="4" customWidth="1"/>
    <col min="2564" max="2564" width="14.42578125" style="4" customWidth="1"/>
    <col min="2565" max="2565" width="13.42578125" style="4" customWidth="1"/>
    <col min="2566" max="2566" width="12.7109375" style="4" customWidth="1"/>
    <col min="2567" max="2567" width="14" style="4" customWidth="1"/>
    <col min="2568" max="2568" width="15.7109375" style="4" customWidth="1"/>
    <col min="2569" max="2569" width="11.7109375" style="4" customWidth="1"/>
    <col min="2570" max="2570" width="10.7109375" style="4" customWidth="1"/>
    <col min="2571" max="2571" width="13.7109375" style="4" bestFit="1" customWidth="1"/>
    <col min="2572" max="2572" width="13.5703125" style="4" customWidth="1"/>
    <col min="2573" max="2573" width="17.7109375" style="4" customWidth="1"/>
    <col min="2574" max="2815" width="8.5703125" style="4"/>
    <col min="2816" max="2816" width="5.5703125" style="4" customWidth="1"/>
    <col min="2817" max="2817" width="13.28515625" style="4" bestFit="1" customWidth="1"/>
    <col min="2818" max="2818" width="16.28515625" style="4" customWidth="1"/>
    <col min="2819" max="2819" width="15.28515625" style="4" customWidth="1"/>
    <col min="2820" max="2820" width="14.42578125" style="4" customWidth="1"/>
    <col min="2821" max="2821" width="13.42578125" style="4" customWidth="1"/>
    <col min="2822" max="2822" width="12.7109375" style="4" customWidth="1"/>
    <col min="2823" max="2823" width="14" style="4" customWidth="1"/>
    <col min="2824" max="2824" width="15.7109375" style="4" customWidth="1"/>
    <col min="2825" max="2825" width="11.7109375" style="4" customWidth="1"/>
    <col min="2826" max="2826" width="10.7109375" style="4" customWidth="1"/>
    <col min="2827" max="2827" width="13.7109375" style="4" bestFit="1" customWidth="1"/>
    <col min="2828" max="2828" width="13.5703125" style="4" customWidth="1"/>
    <col min="2829" max="2829" width="17.7109375" style="4" customWidth="1"/>
    <col min="2830" max="3071" width="8.5703125" style="4"/>
    <col min="3072" max="3072" width="5.5703125" style="4" customWidth="1"/>
    <col min="3073" max="3073" width="13.28515625" style="4" bestFit="1" customWidth="1"/>
    <col min="3074" max="3074" width="16.28515625" style="4" customWidth="1"/>
    <col min="3075" max="3075" width="15.28515625" style="4" customWidth="1"/>
    <col min="3076" max="3076" width="14.42578125" style="4" customWidth="1"/>
    <col min="3077" max="3077" width="13.42578125" style="4" customWidth="1"/>
    <col min="3078" max="3078" width="12.7109375" style="4" customWidth="1"/>
    <col min="3079" max="3079" width="14" style="4" customWidth="1"/>
    <col min="3080" max="3080" width="15.7109375" style="4" customWidth="1"/>
    <col min="3081" max="3081" width="11.7109375" style="4" customWidth="1"/>
    <col min="3082" max="3082" width="10.7109375" style="4" customWidth="1"/>
    <col min="3083" max="3083" width="13.7109375" style="4" bestFit="1" customWidth="1"/>
    <col min="3084" max="3084" width="13.5703125" style="4" customWidth="1"/>
    <col min="3085" max="3085" width="17.7109375" style="4" customWidth="1"/>
    <col min="3086" max="3327" width="8.5703125" style="4"/>
    <col min="3328" max="3328" width="5.5703125" style="4" customWidth="1"/>
    <col min="3329" max="3329" width="13.28515625" style="4" bestFit="1" customWidth="1"/>
    <col min="3330" max="3330" width="16.28515625" style="4" customWidth="1"/>
    <col min="3331" max="3331" width="15.28515625" style="4" customWidth="1"/>
    <col min="3332" max="3332" width="14.42578125" style="4" customWidth="1"/>
    <col min="3333" max="3333" width="13.42578125" style="4" customWidth="1"/>
    <col min="3334" max="3334" width="12.7109375" style="4" customWidth="1"/>
    <col min="3335" max="3335" width="14" style="4" customWidth="1"/>
    <col min="3336" max="3336" width="15.7109375" style="4" customWidth="1"/>
    <col min="3337" max="3337" width="11.7109375" style="4" customWidth="1"/>
    <col min="3338" max="3338" width="10.7109375" style="4" customWidth="1"/>
    <col min="3339" max="3339" width="13.7109375" style="4" bestFit="1" customWidth="1"/>
    <col min="3340" max="3340" width="13.5703125" style="4" customWidth="1"/>
    <col min="3341" max="3341" width="17.7109375" style="4" customWidth="1"/>
    <col min="3342" max="3583" width="8.5703125" style="4"/>
    <col min="3584" max="3584" width="5.5703125" style="4" customWidth="1"/>
    <col min="3585" max="3585" width="13.28515625" style="4" bestFit="1" customWidth="1"/>
    <col min="3586" max="3586" width="16.28515625" style="4" customWidth="1"/>
    <col min="3587" max="3587" width="15.28515625" style="4" customWidth="1"/>
    <col min="3588" max="3588" width="14.42578125" style="4" customWidth="1"/>
    <col min="3589" max="3589" width="13.42578125" style="4" customWidth="1"/>
    <col min="3590" max="3590" width="12.7109375" style="4" customWidth="1"/>
    <col min="3591" max="3591" width="14" style="4" customWidth="1"/>
    <col min="3592" max="3592" width="15.7109375" style="4" customWidth="1"/>
    <col min="3593" max="3593" width="11.7109375" style="4" customWidth="1"/>
    <col min="3594" max="3594" width="10.7109375" style="4" customWidth="1"/>
    <col min="3595" max="3595" width="13.7109375" style="4" bestFit="1" customWidth="1"/>
    <col min="3596" max="3596" width="13.5703125" style="4" customWidth="1"/>
    <col min="3597" max="3597" width="17.7109375" style="4" customWidth="1"/>
    <col min="3598" max="3839" width="8.5703125" style="4"/>
    <col min="3840" max="3840" width="5.5703125" style="4" customWidth="1"/>
    <col min="3841" max="3841" width="13.28515625" style="4" bestFit="1" customWidth="1"/>
    <col min="3842" max="3842" width="16.28515625" style="4" customWidth="1"/>
    <col min="3843" max="3843" width="15.28515625" style="4" customWidth="1"/>
    <col min="3844" max="3844" width="14.42578125" style="4" customWidth="1"/>
    <col min="3845" max="3845" width="13.42578125" style="4" customWidth="1"/>
    <col min="3846" max="3846" width="12.7109375" style="4" customWidth="1"/>
    <col min="3847" max="3847" width="14" style="4" customWidth="1"/>
    <col min="3848" max="3848" width="15.7109375" style="4" customWidth="1"/>
    <col min="3849" max="3849" width="11.7109375" style="4" customWidth="1"/>
    <col min="3850" max="3850" width="10.7109375" style="4" customWidth="1"/>
    <col min="3851" max="3851" width="13.7109375" style="4" bestFit="1" customWidth="1"/>
    <col min="3852" max="3852" width="13.5703125" style="4" customWidth="1"/>
    <col min="3853" max="3853" width="17.7109375" style="4" customWidth="1"/>
    <col min="3854" max="4095" width="8.5703125" style="4"/>
    <col min="4096" max="4096" width="5.5703125" style="4" customWidth="1"/>
    <col min="4097" max="4097" width="13.28515625" style="4" bestFit="1" customWidth="1"/>
    <col min="4098" max="4098" width="16.28515625" style="4" customWidth="1"/>
    <col min="4099" max="4099" width="15.28515625" style="4" customWidth="1"/>
    <col min="4100" max="4100" width="14.42578125" style="4" customWidth="1"/>
    <col min="4101" max="4101" width="13.42578125" style="4" customWidth="1"/>
    <col min="4102" max="4102" width="12.7109375" style="4" customWidth="1"/>
    <col min="4103" max="4103" width="14" style="4" customWidth="1"/>
    <col min="4104" max="4104" width="15.7109375" style="4" customWidth="1"/>
    <col min="4105" max="4105" width="11.7109375" style="4" customWidth="1"/>
    <col min="4106" max="4106" width="10.7109375" style="4" customWidth="1"/>
    <col min="4107" max="4107" width="13.7109375" style="4" bestFit="1" customWidth="1"/>
    <col min="4108" max="4108" width="13.5703125" style="4" customWidth="1"/>
    <col min="4109" max="4109" width="17.7109375" style="4" customWidth="1"/>
    <col min="4110" max="4351" width="8.5703125" style="4"/>
    <col min="4352" max="4352" width="5.5703125" style="4" customWidth="1"/>
    <col min="4353" max="4353" width="13.28515625" style="4" bestFit="1" customWidth="1"/>
    <col min="4354" max="4354" width="16.28515625" style="4" customWidth="1"/>
    <col min="4355" max="4355" width="15.28515625" style="4" customWidth="1"/>
    <col min="4356" max="4356" width="14.42578125" style="4" customWidth="1"/>
    <col min="4357" max="4357" width="13.42578125" style="4" customWidth="1"/>
    <col min="4358" max="4358" width="12.7109375" style="4" customWidth="1"/>
    <col min="4359" max="4359" width="14" style="4" customWidth="1"/>
    <col min="4360" max="4360" width="15.7109375" style="4" customWidth="1"/>
    <col min="4361" max="4361" width="11.7109375" style="4" customWidth="1"/>
    <col min="4362" max="4362" width="10.7109375" style="4" customWidth="1"/>
    <col min="4363" max="4363" width="13.7109375" style="4" bestFit="1" customWidth="1"/>
    <col min="4364" max="4364" width="13.5703125" style="4" customWidth="1"/>
    <col min="4365" max="4365" width="17.7109375" style="4" customWidth="1"/>
    <col min="4366" max="4607" width="8.5703125" style="4"/>
    <col min="4608" max="4608" width="5.5703125" style="4" customWidth="1"/>
    <col min="4609" max="4609" width="13.28515625" style="4" bestFit="1" customWidth="1"/>
    <col min="4610" max="4610" width="16.28515625" style="4" customWidth="1"/>
    <col min="4611" max="4611" width="15.28515625" style="4" customWidth="1"/>
    <col min="4612" max="4612" width="14.42578125" style="4" customWidth="1"/>
    <col min="4613" max="4613" width="13.42578125" style="4" customWidth="1"/>
    <col min="4614" max="4614" width="12.7109375" style="4" customWidth="1"/>
    <col min="4615" max="4615" width="14" style="4" customWidth="1"/>
    <col min="4616" max="4616" width="15.7109375" style="4" customWidth="1"/>
    <col min="4617" max="4617" width="11.7109375" style="4" customWidth="1"/>
    <col min="4618" max="4618" width="10.7109375" style="4" customWidth="1"/>
    <col min="4619" max="4619" width="13.7109375" style="4" bestFit="1" customWidth="1"/>
    <col min="4620" max="4620" width="13.5703125" style="4" customWidth="1"/>
    <col min="4621" max="4621" width="17.7109375" style="4" customWidth="1"/>
    <col min="4622" max="4863" width="8.5703125" style="4"/>
    <col min="4864" max="4864" width="5.5703125" style="4" customWidth="1"/>
    <col min="4865" max="4865" width="13.28515625" style="4" bestFit="1" customWidth="1"/>
    <col min="4866" max="4866" width="16.28515625" style="4" customWidth="1"/>
    <col min="4867" max="4867" width="15.28515625" style="4" customWidth="1"/>
    <col min="4868" max="4868" width="14.42578125" style="4" customWidth="1"/>
    <col min="4869" max="4869" width="13.42578125" style="4" customWidth="1"/>
    <col min="4870" max="4870" width="12.7109375" style="4" customWidth="1"/>
    <col min="4871" max="4871" width="14" style="4" customWidth="1"/>
    <col min="4872" max="4872" width="15.7109375" style="4" customWidth="1"/>
    <col min="4873" max="4873" width="11.7109375" style="4" customWidth="1"/>
    <col min="4874" max="4874" width="10.7109375" style="4" customWidth="1"/>
    <col min="4875" max="4875" width="13.7109375" style="4" bestFit="1" customWidth="1"/>
    <col min="4876" max="4876" width="13.5703125" style="4" customWidth="1"/>
    <col min="4877" max="4877" width="17.7109375" style="4" customWidth="1"/>
    <col min="4878" max="5119" width="8.5703125" style="4"/>
    <col min="5120" max="5120" width="5.5703125" style="4" customWidth="1"/>
    <col min="5121" max="5121" width="13.28515625" style="4" bestFit="1" customWidth="1"/>
    <col min="5122" max="5122" width="16.28515625" style="4" customWidth="1"/>
    <col min="5123" max="5123" width="15.28515625" style="4" customWidth="1"/>
    <col min="5124" max="5124" width="14.42578125" style="4" customWidth="1"/>
    <col min="5125" max="5125" width="13.42578125" style="4" customWidth="1"/>
    <col min="5126" max="5126" width="12.7109375" style="4" customWidth="1"/>
    <col min="5127" max="5127" width="14" style="4" customWidth="1"/>
    <col min="5128" max="5128" width="15.7109375" style="4" customWidth="1"/>
    <col min="5129" max="5129" width="11.7109375" style="4" customWidth="1"/>
    <col min="5130" max="5130" width="10.7109375" style="4" customWidth="1"/>
    <col min="5131" max="5131" width="13.7109375" style="4" bestFit="1" customWidth="1"/>
    <col min="5132" max="5132" width="13.5703125" style="4" customWidth="1"/>
    <col min="5133" max="5133" width="17.7109375" style="4" customWidth="1"/>
    <col min="5134" max="5375" width="8.5703125" style="4"/>
    <col min="5376" max="5376" width="5.5703125" style="4" customWidth="1"/>
    <col min="5377" max="5377" width="13.28515625" style="4" bestFit="1" customWidth="1"/>
    <col min="5378" max="5378" width="16.28515625" style="4" customWidth="1"/>
    <col min="5379" max="5379" width="15.28515625" style="4" customWidth="1"/>
    <col min="5380" max="5380" width="14.42578125" style="4" customWidth="1"/>
    <col min="5381" max="5381" width="13.42578125" style="4" customWidth="1"/>
    <col min="5382" max="5382" width="12.7109375" style="4" customWidth="1"/>
    <col min="5383" max="5383" width="14" style="4" customWidth="1"/>
    <col min="5384" max="5384" width="15.7109375" style="4" customWidth="1"/>
    <col min="5385" max="5385" width="11.7109375" style="4" customWidth="1"/>
    <col min="5386" max="5386" width="10.7109375" style="4" customWidth="1"/>
    <col min="5387" max="5387" width="13.7109375" style="4" bestFit="1" customWidth="1"/>
    <col min="5388" max="5388" width="13.5703125" style="4" customWidth="1"/>
    <col min="5389" max="5389" width="17.7109375" style="4" customWidth="1"/>
    <col min="5390" max="5631" width="8.5703125" style="4"/>
    <col min="5632" max="5632" width="5.5703125" style="4" customWidth="1"/>
    <col min="5633" max="5633" width="13.28515625" style="4" bestFit="1" customWidth="1"/>
    <col min="5634" max="5634" width="16.28515625" style="4" customWidth="1"/>
    <col min="5635" max="5635" width="15.28515625" style="4" customWidth="1"/>
    <col min="5636" max="5636" width="14.42578125" style="4" customWidth="1"/>
    <col min="5637" max="5637" width="13.42578125" style="4" customWidth="1"/>
    <col min="5638" max="5638" width="12.7109375" style="4" customWidth="1"/>
    <col min="5639" max="5639" width="14" style="4" customWidth="1"/>
    <col min="5640" max="5640" width="15.7109375" style="4" customWidth="1"/>
    <col min="5641" max="5641" width="11.7109375" style="4" customWidth="1"/>
    <col min="5642" max="5642" width="10.7109375" style="4" customWidth="1"/>
    <col min="5643" max="5643" width="13.7109375" style="4" bestFit="1" customWidth="1"/>
    <col min="5644" max="5644" width="13.5703125" style="4" customWidth="1"/>
    <col min="5645" max="5645" width="17.7109375" style="4" customWidth="1"/>
    <col min="5646" max="5887" width="8.5703125" style="4"/>
    <col min="5888" max="5888" width="5.5703125" style="4" customWidth="1"/>
    <col min="5889" max="5889" width="13.28515625" style="4" bestFit="1" customWidth="1"/>
    <col min="5890" max="5890" width="16.28515625" style="4" customWidth="1"/>
    <col min="5891" max="5891" width="15.28515625" style="4" customWidth="1"/>
    <col min="5892" max="5892" width="14.42578125" style="4" customWidth="1"/>
    <col min="5893" max="5893" width="13.42578125" style="4" customWidth="1"/>
    <col min="5894" max="5894" width="12.7109375" style="4" customWidth="1"/>
    <col min="5895" max="5895" width="14" style="4" customWidth="1"/>
    <col min="5896" max="5896" width="15.7109375" style="4" customWidth="1"/>
    <col min="5897" max="5897" width="11.7109375" style="4" customWidth="1"/>
    <col min="5898" max="5898" width="10.7109375" style="4" customWidth="1"/>
    <col min="5899" max="5899" width="13.7109375" style="4" bestFit="1" customWidth="1"/>
    <col min="5900" max="5900" width="13.5703125" style="4" customWidth="1"/>
    <col min="5901" max="5901" width="17.7109375" style="4" customWidth="1"/>
    <col min="5902" max="6143" width="8.5703125" style="4"/>
    <col min="6144" max="6144" width="5.5703125" style="4" customWidth="1"/>
    <col min="6145" max="6145" width="13.28515625" style="4" bestFit="1" customWidth="1"/>
    <col min="6146" max="6146" width="16.28515625" style="4" customWidth="1"/>
    <col min="6147" max="6147" width="15.28515625" style="4" customWidth="1"/>
    <col min="6148" max="6148" width="14.42578125" style="4" customWidth="1"/>
    <col min="6149" max="6149" width="13.42578125" style="4" customWidth="1"/>
    <col min="6150" max="6150" width="12.7109375" style="4" customWidth="1"/>
    <col min="6151" max="6151" width="14" style="4" customWidth="1"/>
    <col min="6152" max="6152" width="15.7109375" style="4" customWidth="1"/>
    <col min="6153" max="6153" width="11.7109375" style="4" customWidth="1"/>
    <col min="6154" max="6154" width="10.7109375" style="4" customWidth="1"/>
    <col min="6155" max="6155" width="13.7109375" style="4" bestFit="1" customWidth="1"/>
    <col min="6156" max="6156" width="13.5703125" style="4" customWidth="1"/>
    <col min="6157" max="6157" width="17.7109375" style="4" customWidth="1"/>
    <col min="6158" max="6399" width="8.5703125" style="4"/>
    <col min="6400" max="6400" width="5.5703125" style="4" customWidth="1"/>
    <col min="6401" max="6401" width="13.28515625" style="4" bestFit="1" customWidth="1"/>
    <col min="6402" max="6402" width="16.28515625" style="4" customWidth="1"/>
    <col min="6403" max="6403" width="15.28515625" style="4" customWidth="1"/>
    <col min="6404" max="6404" width="14.42578125" style="4" customWidth="1"/>
    <col min="6405" max="6405" width="13.42578125" style="4" customWidth="1"/>
    <col min="6406" max="6406" width="12.7109375" style="4" customWidth="1"/>
    <col min="6407" max="6407" width="14" style="4" customWidth="1"/>
    <col min="6408" max="6408" width="15.7109375" style="4" customWidth="1"/>
    <col min="6409" max="6409" width="11.7109375" style="4" customWidth="1"/>
    <col min="6410" max="6410" width="10.7109375" style="4" customWidth="1"/>
    <col min="6411" max="6411" width="13.7109375" style="4" bestFit="1" customWidth="1"/>
    <col min="6412" max="6412" width="13.5703125" style="4" customWidth="1"/>
    <col min="6413" max="6413" width="17.7109375" style="4" customWidth="1"/>
    <col min="6414" max="6655" width="8.5703125" style="4"/>
    <col min="6656" max="6656" width="5.5703125" style="4" customWidth="1"/>
    <col min="6657" max="6657" width="13.28515625" style="4" bestFit="1" customWidth="1"/>
    <col min="6658" max="6658" width="16.28515625" style="4" customWidth="1"/>
    <col min="6659" max="6659" width="15.28515625" style="4" customWidth="1"/>
    <col min="6660" max="6660" width="14.42578125" style="4" customWidth="1"/>
    <col min="6661" max="6661" width="13.42578125" style="4" customWidth="1"/>
    <col min="6662" max="6662" width="12.7109375" style="4" customWidth="1"/>
    <col min="6663" max="6663" width="14" style="4" customWidth="1"/>
    <col min="6664" max="6664" width="15.7109375" style="4" customWidth="1"/>
    <col min="6665" max="6665" width="11.7109375" style="4" customWidth="1"/>
    <col min="6666" max="6666" width="10.7109375" style="4" customWidth="1"/>
    <col min="6667" max="6667" width="13.7109375" style="4" bestFit="1" customWidth="1"/>
    <col min="6668" max="6668" width="13.5703125" style="4" customWidth="1"/>
    <col min="6669" max="6669" width="17.7109375" style="4" customWidth="1"/>
    <col min="6670" max="6911" width="8.5703125" style="4"/>
    <col min="6912" max="6912" width="5.5703125" style="4" customWidth="1"/>
    <col min="6913" max="6913" width="13.28515625" style="4" bestFit="1" customWidth="1"/>
    <col min="6914" max="6914" width="16.28515625" style="4" customWidth="1"/>
    <col min="6915" max="6915" width="15.28515625" style="4" customWidth="1"/>
    <col min="6916" max="6916" width="14.42578125" style="4" customWidth="1"/>
    <col min="6917" max="6917" width="13.42578125" style="4" customWidth="1"/>
    <col min="6918" max="6918" width="12.7109375" style="4" customWidth="1"/>
    <col min="6919" max="6919" width="14" style="4" customWidth="1"/>
    <col min="6920" max="6920" width="15.7109375" style="4" customWidth="1"/>
    <col min="6921" max="6921" width="11.7109375" style="4" customWidth="1"/>
    <col min="6922" max="6922" width="10.7109375" style="4" customWidth="1"/>
    <col min="6923" max="6923" width="13.7109375" style="4" bestFit="1" customWidth="1"/>
    <col min="6924" max="6924" width="13.5703125" style="4" customWidth="1"/>
    <col min="6925" max="6925" width="17.7109375" style="4" customWidth="1"/>
    <col min="6926" max="7167" width="8.5703125" style="4"/>
    <col min="7168" max="7168" width="5.5703125" style="4" customWidth="1"/>
    <col min="7169" max="7169" width="13.28515625" style="4" bestFit="1" customWidth="1"/>
    <col min="7170" max="7170" width="16.28515625" style="4" customWidth="1"/>
    <col min="7171" max="7171" width="15.28515625" style="4" customWidth="1"/>
    <col min="7172" max="7172" width="14.42578125" style="4" customWidth="1"/>
    <col min="7173" max="7173" width="13.42578125" style="4" customWidth="1"/>
    <col min="7174" max="7174" width="12.7109375" style="4" customWidth="1"/>
    <col min="7175" max="7175" width="14" style="4" customWidth="1"/>
    <col min="7176" max="7176" width="15.7109375" style="4" customWidth="1"/>
    <col min="7177" max="7177" width="11.7109375" style="4" customWidth="1"/>
    <col min="7178" max="7178" width="10.7109375" style="4" customWidth="1"/>
    <col min="7179" max="7179" width="13.7109375" style="4" bestFit="1" customWidth="1"/>
    <col min="7180" max="7180" width="13.5703125" style="4" customWidth="1"/>
    <col min="7181" max="7181" width="17.7109375" style="4" customWidth="1"/>
    <col min="7182" max="7423" width="8.5703125" style="4"/>
    <col min="7424" max="7424" width="5.5703125" style="4" customWidth="1"/>
    <col min="7425" max="7425" width="13.28515625" style="4" bestFit="1" customWidth="1"/>
    <col min="7426" max="7426" width="16.28515625" style="4" customWidth="1"/>
    <col min="7427" max="7427" width="15.28515625" style="4" customWidth="1"/>
    <col min="7428" max="7428" width="14.42578125" style="4" customWidth="1"/>
    <col min="7429" max="7429" width="13.42578125" style="4" customWidth="1"/>
    <col min="7430" max="7430" width="12.7109375" style="4" customWidth="1"/>
    <col min="7431" max="7431" width="14" style="4" customWidth="1"/>
    <col min="7432" max="7432" width="15.7109375" style="4" customWidth="1"/>
    <col min="7433" max="7433" width="11.7109375" style="4" customWidth="1"/>
    <col min="7434" max="7434" width="10.7109375" style="4" customWidth="1"/>
    <col min="7435" max="7435" width="13.7109375" style="4" bestFit="1" customWidth="1"/>
    <col min="7436" max="7436" width="13.5703125" style="4" customWidth="1"/>
    <col min="7437" max="7437" width="17.7109375" style="4" customWidth="1"/>
    <col min="7438" max="7679" width="8.5703125" style="4"/>
    <col min="7680" max="7680" width="5.5703125" style="4" customWidth="1"/>
    <col min="7681" max="7681" width="13.28515625" style="4" bestFit="1" customWidth="1"/>
    <col min="7682" max="7682" width="16.28515625" style="4" customWidth="1"/>
    <col min="7683" max="7683" width="15.28515625" style="4" customWidth="1"/>
    <col min="7684" max="7684" width="14.42578125" style="4" customWidth="1"/>
    <col min="7685" max="7685" width="13.42578125" style="4" customWidth="1"/>
    <col min="7686" max="7686" width="12.7109375" style="4" customWidth="1"/>
    <col min="7687" max="7687" width="14" style="4" customWidth="1"/>
    <col min="7688" max="7688" width="15.7109375" style="4" customWidth="1"/>
    <col min="7689" max="7689" width="11.7109375" style="4" customWidth="1"/>
    <col min="7690" max="7690" width="10.7109375" style="4" customWidth="1"/>
    <col min="7691" max="7691" width="13.7109375" style="4" bestFit="1" customWidth="1"/>
    <col min="7692" max="7692" width="13.5703125" style="4" customWidth="1"/>
    <col min="7693" max="7693" width="17.7109375" style="4" customWidth="1"/>
    <col min="7694" max="7935" width="8.5703125" style="4"/>
    <col min="7936" max="7936" width="5.5703125" style="4" customWidth="1"/>
    <col min="7937" max="7937" width="13.28515625" style="4" bestFit="1" customWidth="1"/>
    <col min="7938" max="7938" width="16.28515625" style="4" customWidth="1"/>
    <col min="7939" max="7939" width="15.28515625" style="4" customWidth="1"/>
    <col min="7940" max="7940" width="14.42578125" style="4" customWidth="1"/>
    <col min="7941" max="7941" width="13.42578125" style="4" customWidth="1"/>
    <col min="7942" max="7942" width="12.7109375" style="4" customWidth="1"/>
    <col min="7943" max="7943" width="14" style="4" customWidth="1"/>
    <col min="7944" max="7944" width="15.7109375" style="4" customWidth="1"/>
    <col min="7945" max="7945" width="11.7109375" style="4" customWidth="1"/>
    <col min="7946" max="7946" width="10.7109375" style="4" customWidth="1"/>
    <col min="7947" max="7947" width="13.7109375" style="4" bestFit="1" customWidth="1"/>
    <col min="7948" max="7948" width="13.5703125" style="4" customWidth="1"/>
    <col min="7949" max="7949" width="17.7109375" style="4" customWidth="1"/>
    <col min="7950" max="8191" width="8.5703125" style="4"/>
    <col min="8192" max="8192" width="5.5703125" style="4" customWidth="1"/>
    <col min="8193" max="8193" width="13.28515625" style="4" bestFit="1" customWidth="1"/>
    <col min="8194" max="8194" width="16.28515625" style="4" customWidth="1"/>
    <col min="8195" max="8195" width="15.28515625" style="4" customWidth="1"/>
    <col min="8196" max="8196" width="14.42578125" style="4" customWidth="1"/>
    <col min="8197" max="8197" width="13.42578125" style="4" customWidth="1"/>
    <col min="8198" max="8198" width="12.7109375" style="4" customWidth="1"/>
    <col min="8199" max="8199" width="14" style="4" customWidth="1"/>
    <col min="8200" max="8200" width="15.7109375" style="4" customWidth="1"/>
    <col min="8201" max="8201" width="11.7109375" style="4" customWidth="1"/>
    <col min="8202" max="8202" width="10.7109375" style="4" customWidth="1"/>
    <col min="8203" max="8203" width="13.7109375" style="4" bestFit="1" customWidth="1"/>
    <col min="8204" max="8204" width="13.5703125" style="4" customWidth="1"/>
    <col min="8205" max="8205" width="17.7109375" style="4" customWidth="1"/>
    <col min="8206" max="8447" width="8.5703125" style="4"/>
    <col min="8448" max="8448" width="5.5703125" style="4" customWidth="1"/>
    <col min="8449" max="8449" width="13.28515625" style="4" bestFit="1" customWidth="1"/>
    <col min="8450" max="8450" width="16.28515625" style="4" customWidth="1"/>
    <col min="8451" max="8451" width="15.28515625" style="4" customWidth="1"/>
    <col min="8452" max="8452" width="14.42578125" style="4" customWidth="1"/>
    <col min="8453" max="8453" width="13.42578125" style="4" customWidth="1"/>
    <col min="8454" max="8454" width="12.7109375" style="4" customWidth="1"/>
    <col min="8455" max="8455" width="14" style="4" customWidth="1"/>
    <col min="8456" max="8456" width="15.7109375" style="4" customWidth="1"/>
    <col min="8457" max="8457" width="11.7109375" style="4" customWidth="1"/>
    <col min="8458" max="8458" width="10.7109375" style="4" customWidth="1"/>
    <col min="8459" max="8459" width="13.7109375" style="4" bestFit="1" customWidth="1"/>
    <col min="8460" max="8460" width="13.5703125" style="4" customWidth="1"/>
    <col min="8461" max="8461" width="17.7109375" style="4" customWidth="1"/>
    <col min="8462" max="8703" width="8.5703125" style="4"/>
    <col min="8704" max="8704" width="5.5703125" style="4" customWidth="1"/>
    <col min="8705" max="8705" width="13.28515625" style="4" bestFit="1" customWidth="1"/>
    <col min="8706" max="8706" width="16.28515625" style="4" customWidth="1"/>
    <col min="8707" max="8707" width="15.28515625" style="4" customWidth="1"/>
    <col min="8708" max="8708" width="14.42578125" style="4" customWidth="1"/>
    <col min="8709" max="8709" width="13.42578125" style="4" customWidth="1"/>
    <col min="8710" max="8710" width="12.7109375" style="4" customWidth="1"/>
    <col min="8711" max="8711" width="14" style="4" customWidth="1"/>
    <col min="8712" max="8712" width="15.7109375" style="4" customWidth="1"/>
    <col min="8713" max="8713" width="11.7109375" style="4" customWidth="1"/>
    <col min="8714" max="8714" width="10.7109375" style="4" customWidth="1"/>
    <col min="8715" max="8715" width="13.7109375" style="4" bestFit="1" customWidth="1"/>
    <col min="8716" max="8716" width="13.5703125" style="4" customWidth="1"/>
    <col min="8717" max="8717" width="17.7109375" style="4" customWidth="1"/>
    <col min="8718" max="8959" width="8.5703125" style="4"/>
    <col min="8960" max="8960" width="5.5703125" style="4" customWidth="1"/>
    <col min="8961" max="8961" width="13.28515625" style="4" bestFit="1" customWidth="1"/>
    <col min="8962" max="8962" width="16.28515625" style="4" customWidth="1"/>
    <col min="8963" max="8963" width="15.28515625" style="4" customWidth="1"/>
    <col min="8964" max="8964" width="14.42578125" style="4" customWidth="1"/>
    <col min="8965" max="8965" width="13.42578125" style="4" customWidth="1"/>
    <col min="8966" max="8966" width="12.7109375" style="4" customWidth="1"/>
    <col min="8967" max="8967" width="14" style="4" customWidth="1"/>
    <col min="8968" max="8968" width="15.7109375" style="4" customWidth="1"/>
    <col min="8969" max="8969" width="11.7109375" style="4" customWidth="1"/>
    <col min="8970" max="8970" width="10.7109375" style="4" customWidth="1"/>
    <col min="8971" max="8971" width="13.7109375" style="4" bestFit="1" customWidth="1"/>
    <col min="8972" max="8972" width="13.5703125" style="4" customWidth="1"/>
    <col min="8973" max="8973" width="17.7109375" style="4" customWidth="1"/>
    <col min="8974" max="9215" width="8.5703125" style="4"/>
    <col min="9216" max="9216" width="5.5703125" style="4" customWidth="1"/>
    <col min="9217" max="9217" width="13.28515625" style="4" bestFit="1" customWidth="1"/>
    <col min="9218" max="9218" width="16.28515625" style="4" customWidth="1"/>
    <col min="9219" max="9219" width="15.28515625" style="4" customWidth="1"/>
    <col min="9220" max="9220" width="14.42578125" style="4" customWidth="1"/>
    <col min="9221" max="9221" width="13.42578125" style="4" customWidth="1"/>
    <col min="9222" max="9222" width="12.7109375" style="4" customWidth="1"/>
    <col min="9223" max="9223" width="14" style="4" customWidth="1"/>
    <col min="9224" max="9224" width="15.7109375" style="4" customWidth="1"/>
    <col min="9225" max="9225" width="11.7109375" style="4" customWidth="1"/>
    <col min="9226" max="9226" width="10.7109375" style="4" customWidth="1"/>
    <col min="9227" max="9227" width="13.7109375" style="4" bestFit="1" customWidth="1"/>
    <col min="9228" max="9228" width="13.5703125" style="4" customWidth="1"/>
    <col min="9229" max="9229" width="17.7109375" style="4" customWidth="1"/>
    <col min="9230" max="9471" width="8.5703125" style="4"/>
    <col min="9472" max="9472" width="5.5703125" style="4" customWidth="1"/>
    <col min="9473" max="9473" width="13.28515625" style="4" bestFit="1" customWidth="1"/>
    <col min="9474" max="9474" width="16.28515625" style="4" customWidth="1"/>
    <col min="9475" max="9475" width="15.28515625" style="4" customWidth="1"/>
    <col min="9476" max="9476" width="14.42578125" style="4" customWidth="1"/>
    <col min="9477" max="9477" width="13.42578125" style="4" customWidth="1"/>
    <col min="9478" max="9478" width="12.7109375" style="4" customWidth="1"/>
    <col min="9479" max="9479" width="14" style="4" customWidth="1"/>
    <col min="9480" max="9480" width="15.7109375" style="4" customWidth="1"/>
    <col min="9481" max="9481" width="11.7109375" style="4" customWidth="1"/>
    <col min="9482" max="9482" width="10.7109375" style="4" customWidth="1"/>
    <col min="9483" max="9483" width="13.7109375" style="4" bestFit="1" customWidth="1"/>
    <col min="9484" max="9484" width="13.5703125" style="4" customWidth="1"/>
    <col min="9485" max="9485" width="17.7109375" style="4" customWidth="1"/>
    <col min="9486" max="9727" width="8.5703125" style="4"/>
    <col min="9728" max="9728" width="5.5703125" style="4" customWidth="1"/>
    <col min="9729" max="9729" width="13.28515625" style="4" bestFit="1" customWidth="1"/>
    <col min="9730" max="9730" width="16.28515625" style="4" customWidth="1"/>
    <col min="9731" max="9731" width="15.28515625" style="4" customWidth="1"/>
    <col min="9732" max="9732" width="14.42578125" style="4" customWidth="1"/>
    <col min="9733" max="9733" width="13.42578125" style="4" customWidth="1"/>
    <col min="9734" max="9734" width="12.7109375" style="4" customWidth="1"/>
    <col min="9735" max="9735" width="14" style="4" customWidth="1"/>
    <col min="9736" max="9736" width="15.7109375" style="4" customWidth="1"/>
    <col min="9737" max="9737" width="11.7109375" style="4" customWidth="1"/>
    <col min="9738" max="9738" width="10.7109375" style="4" customWidth="1"/>
    <col min="9739" max="9739" width="13.7109375" style="4" bestFit="1" customWidth="1"/>
    <col min="9740" max="9740" width="13.5703125" style="4" customWidth="1"/>
    <col min="9741" max="9741" width="17.7109375" style="4" customWidth="1"/>
    <col min="9742" max="9983" width="8.5703125" style="4"/>
    <col min="9984" max="9984" width="5.5703125" style="4" customWidth="1"/>
    <col min="9985" max="9985" width="13.28515625" style="4" bestFit="1" customWidth="1"/>
    <col min="9986" max="9986" width="16.28515625" style="4" customWidth="1"/>
    <col min="9987" max="9987" width="15.28515625" style="4" customWidth="1"/>
    <col min="9988" max="9988" width="14.42578125" style="4" customWidth="1"/>
    <col min="9989" max="9989" width="13.42578125" style="4" customWidth="1"/>
    <col min="9990" max="9990" width="12.7109375" style="4" customWidth="1"/>
    <col min="9991" max="9991" width="14" style="4" customWidth="1"/>
    <col min="9992" max="9992" width="15.7109375" style="4" customWidth="1"/>
    <col min="9993" max="9993" width="11.7109375" style="4" customWidth="1"/>
    <col min="9994" max="9994" width="10.7109375" style="4" customWidth="1"/>
    <col min="9995" max="9995" width="13.7109375" style="4" bestFit="1" customWidth="1"/>
    <col min="9996" max="9996" width="13.5703125" style="4" customWidth="1"/>
    <col min="9997" max="9997" width="17.7109375" style="4" customWidth="1"/>
    <col min="9998" max="10239" width="8.5703125" style="4"/>
    <col min="10240" max="10240" width="5.5703125" style="4" customWidth="1"/>
    <col min="10241" max="10241" width="13.28515625" style="4" bestFit="1" customWidth="1"/>
    <col min="10242" max="10242" width="16.28515625" style="4" customWidth="1"/>
    <col min="10243" max="10243" width="15.28515625" style="4" customWidth="1"/>
    <col min="10244" max="10244" width="14.42578125" style="4" customWidth="1"/>
    <col min="10245" max="10245" width="13.42578125" style="4" customWidth="1"/>
    <col min="10246" max="10246" width="12.7109375" style="4" customWidth="1"/>
    <col min="10247" max="10247" width="14" style="4" customWidth="1"/>
    <col min="10248" max="10248" width="15.7109375" style="4" customWidth="1"/>
    <col min="10249" max="10249" width="11.7109375" style="4" customWidth="1"/>
    <col min="10250" max="10250" width="10.7109375" style="4" customWidth="1"/>
    <col min="10251" max="10251" width="13.7109375" style="4" bestFit="1" customWidth="1"/>
    <col min="10252" max="10252" width="13.5703125" style="4" customWidth="1"/>
    <col min="10253" max="10253" width="17.7109375" style="4" customWidth="1"/>
    <col min="10254" max="10495" width="8.5703125" style="4"/>
    <col min="10496" max="10496" width="5.5703125" style="4" customWidth="1"/>
    <col min="10497" max="10497" width="13.28515625" style="4" bestFit="1" customWidth="1"/>
    <col min="10498" max="10498" width="16.28515625" style="4" customWidth="1"/>
    <col min="10499" max="10499" width="15.28515625" style="4" customWidth="1"/>
    <col min="10500" max="10500" width="14.42578125" style="4" customWidth="1"/>
    <col min="10501" max="10501" width="13.42578125" style="4" customWidth="1"/>
    <col min="10502" max="10502" width="12.7109375" style="4" customWidth="1"/>
    <col min="10503" max="10503" width="14" style="4" customWidth="1"/>
    <col min="10504" max="10504" width="15.7109375" style="4" customWidth="1"/>
    <col min="10505" max="10505" width="11.7109375" style="4" customWidth="1"/>
    <col min="10506" max="10506" width="10.7109375" style="4" customWidth="1"/>
    <col min="10507" max="10507" width="13.7109375" style="4" bestFit="1" customWidth="1"/>
    <col min="10508" max="10508" width="13.5703125" style="4" customWidth="1"/>
    <col min="10509" max="10509" width="17.7109375" style="4" customWidth="1"/>
    <col min="10510" max="10751" width="8.5703125" style="4"/>
    <col min="10752" max="10752" width="5.5703125" style="4" customWidth="1"/>
    <col min="10753" max="10753" width="13.28515625" style="4" bestFit="1" customWidth="1"/>
    <col min="10754" max="10754" width="16.28515625" style="4" customWidth="1"/>
    <col min="10755" max="10755" width="15.28515625" style="4" customWidth="1"/>
    <col min="10756" max="10756" width="14.42578125" style="4" customWidth="1"/>
    <col min="10757" max="10757" width="13.42578125" style="4" customWidth="1"/>
    <col min="10758" max="10758" width="12.7109375" style="4" customWidth="1"/>
    <col min="10759" max="10759" width="14" style="4" customWidth="1"/>
    <col min="10760" max="10760" width="15.7109375" style="4" customWidth="1"/>
    <col min="10761" max="10761" width="11.7109375" style="4" customWidth="1"/>
    <col min="10762" max="10762" width="10.7109375" style="4" customWidth="1"/>
    <col min="10763" max="10763" width="13.7109375" style="4" bestFit="1" customWidth="1"/>
    <col min="10764" max="10764" width="13.5703125" style="4" customWidth="1"/>
    <col min="10765" max="10765" width="17.7109375" style="4" customWidth="1"/>
    <col min="10766" max="11007" width="8.5703125" style="4"/>
    <col min="11008" max="11008" width="5.5703125" style="4" customWidth="1"/>
    <col min="11009" max="11009" width="13.28515625" style="4" bestFit="1" customWidth="1"/>
    <col min="11010" max="11010" width="16.28515625" style="4" customWidth="1"/>
    <col min="11011" max="11011" width="15.28515625" style="4" customWidth="1"/>
    <col min="11012" max="11012" width="14.42578125" style="4" customWidth="1"/>
    <col min="11013" max="11013" width="13.42578125" style="4" customWidth="1"/>
    <col min="11014" max="11014" width="12.7109375" style="4" customWidth="1"/>
    <col min="11015" max="11015" width="14" style="4" customWidth="1"/>
    <col min="11016" max="11016" width="15.7109375" style="4" customWidth="1"/>
    <col min="11017" max="11017" width="11.7109375" style="4" customWidth="1"/>
    <col min="11018" max="11018" width="10.7109375" style="4" customWidth="1"/>
    <col min="11019" max="11019" width="13.7109375" style="4" bestFit="1" customWidth="1"/>
    <col min="11020" max="11020" width="13.5703125" style="4" customWidth="1"/>
    <col min="11021" max="11021" width="17.7109375" style="4" customWidth="1"/>
    <col min="11022" max="11263" width="8.5703125" style="4"/>
    <col min="11264" max="11264" width="5.5703125" style="4" customWidth="1"/>
    <col min="11265" max="11265" width="13.28515625" style="4" bestFit="1" customWidth="1"/>
    <col min="11266" max="11266" width="16.28515625" style="4" customWidth="1"/>
    <col min="11267" max="11267" width="15.28515625" style="4" customWidth="1"/>
    <col min="11268" max="11268" width="14.42578125" style="4" customWidth="1"/>
    <col min="11269" max="11269" width="13.42578125" style="4" customWidth="1"/>
    <col min="11270" max="11270" width="12.7109375" style="4" customWidth="1"/>
    <col min="11271" max="11271" width="14" style="4" customWidth="1"/>
    <col min="11272" max="11272" width="15.7109375" style="4" customWidth="1"/>
    <col min="11273" max="11273" width="11.7109375" style="4" customWidth="1"/>
    <col min="11274" max="11274" width="10.7109375" style="4" customWidth="1"/>
    <col min="11275" max="11275" width="13.7109375" style="4" bestFit="1" customWidth="1"/>
    <col min="11276" max="11276" width="13.5703125" style="4" customWidth="1"/>
    <col min="11277" max="11277" width="17.7109375" style="4" customWidth="1"/>
    <col min="11278" max="11519" width="8.5703125" style="4"/>
    <col min="11520" max="11520" width="5.5703125" style="4" customWidth="1"/>
    <col min="11521" max="11521" width="13.28515625" style="4" bestFit="1" customWidth="1"/>
    <col min="11522" max="11522" width="16.28515625" style="4" customWidth="1"/>
    <col min="11523" max="11523" width="15.28515625" style="4" customWidth="1"/>
    <col min="11524" max="11524" width="14.42578125" style="4" customWidth="1"/>
    <col min="11525" max="11525" width="13.42578125" style="4" customWidth="1"/>
    <col min="11526" max="11526" width="12.7109375" style="4" customWidth="1"/>
    <col min="11527" max="11527" width="14" style="4" customWidth="1"/>
    <col min="11528" max="11528" width="15.7109375" style="4" customWidth="1"/>
    <col min="11529" max="11529" width="11.7109375" style="4" customWidth="1"/>
    <col min="11530" max="11530" width="10.7109375" style="4" customWidth="1"/>
    <col min="11531" max="11531" width="13.7109375" style="4" bestFit="1" customWidth="1"/>
    <col min="11532" max="11532" width="13.5703125" style="4" customWidth="1"/>
    <col min="11533" max="11533" width="17.7109375" style="4" customWidth="1"/>
    <col min="11534" max="11775" width="8.5703125" style="4"/>
    <col min="11776" max="11776" width="5.5703125" style="4" customWidth="1"/>
    <col min="11777" max="11777" width="13.28515625" style="4" bestFit="1" customWidth="1"/>
    <col min="11778" max="11778" width="16.28515625" style="4" customWidth="1"/>
    <col min="11779" max="11779" width="15.28515625" style="4" customWidth="1"/>
    <col min="11780" max="11780" width="14.42578125" style="4" customWidth="1"/>
    <col min="11781" max="11781" width="13.42578125" style="4" customWidth="1"/>
    <col min="11782" max="11782" width="12.7109375" style="4" customWidth="1"/>
    <col min="11783" max="11783" width="14" style="4" customWidth="1"/>
    <col min="11784" max="11784" width="15.7109375" style="4" customWidth="1"/>
    <col min="11785" max="11785" width="11.7109375" style="4" customWidth="1"/>
    <col min="11786" max="11786" width="10.7109375" style="4" customWidth="1"/>
    <col min="11787" max="11787" width="13.7109375" style="4" bestFit="1" customWidth="1"/>
    <col min="11788" max="11788" width="13.5703125" style="4" customWidth="1"/>
    <col min="11789" max="11789" width="17.7109375" style="4" customWidth="1"/>
    <col min="11790" max="12031" width="8.5703125" style="4"/>
    <col min="12032" max="12032" width="5.5703125" style="4" customWidth="1"/>
    <col min="12033" max="12033" width="13.28515625" style="4" bestFit="1" customWidth="1"/>
    <col min="12034" max="12034" width="16.28515625" style="4" customWidth="1"/>
    <col min="12035" max="12035" width="15.28515625" style="4" customWidth="1"/>
    <col min="12036" max="12036" width="14.42578125" style="4" customWidth="1"/>
    <col min="12037" max="12037" width="13.42578125" style="4" customWidth="1"/>
    <col min="12038" max="12038" width="12.7109375" style="4" customWidth="1"/>
    <col min="12039" max="12039" width="14" style="4" customWidth="1"/>
    <col min="12040" max="12040" width="15.7109375" style="4" customWidth="1"/>
    <col min="12041" max="12041" width="11.7109375" style="4" customWidth="1"/>
    <col min="12042" max="12042" width="10.7109375" style="4" customWidth="1"/>
    <col min="12043" max="12043" width="13.7109375" style="4" bestFit="1" customWidth="1"/>
    <col min="12044" max="12044" width="13.5703125" style="4" customWidth="1"/>
    <col min="12045" max="12045" width="17.7109375" style="4" customWidth="1"/>
    <col min="12046" max="12287" width="8.5703125" style="4"/>
    <col min="12288" max="12288" width="5.5703125" style="4" customWidth="1"/>
    <col min="12289" max="12289" width="13.28515625" style="4" bestFit="1" customWidth="1"/>
    <col min="12290" max="12290" width="16.28515625" style="4" customWidth="1"/>
    <col min="12291" max="12291" width="15.28515625" style="4" customWidth="1"/>
    <col min="12292" max="12292" width="14.42578125" style="4" customWidth="1"/>
    <col min="12293" max="12293" width="13.42578125" style="4" customWidth="1"/>
    <col min="12294" max="12294" width="12.7109375" style="4" customWidth="1"/>
    <col min="12295" max="12295" width="14" style="4" customWidth="1"/>
    <col min="12296" max="12296" width="15.7109375" style="4" customWidth="1"/>
    <col min="12297" max="12297" width="11.7109375" style="4" customWidth="1"/>
    <col min="12298" max="12298" width="10.7109375" style="4" customWidth="1"/>
    <col min="12299" max="12299" width="13.7109375" style="4" bestFit="1" customWidth="1"/>
    <col min="12300" max="12300" width="13.5703125" style="4" customWidth="1"/>
    <col min="12301" max="12301" width="17.7109375" style="4" customWidth="1"/>
    <col min="12302" max="12543" width="8.5703125" style="4"/>
    <col min="12544" max="12544" width="5.5703125" style="4" customWidth="1"/>
    <col min="12545" max="12545" width="13.28515625" style="4" bestFit="1" customWidth="1"/>
    <col min="12546" max="12546" width="16.28515625" style="4" customWidth="1"/>
    <col min="12547" max="12547" width="15.28515625" style="4" customWidth="1"/>
    <col min="12548" max="12548" width="14.42578125" style="4" customWidth="1"/>
    <col min="12549" max="12549" width="13.42578125" style="4" customWidth="1"/>
    <col min="12550" max="12550" width="12.7109375" style="4" customWidth="1"/>
    <col min="12551" max="12551" width="14" style="4" customWidth="1"/>
    <col min="12552" max="12552" width="15.7109375" style="4" customWidth="1"/>
    <col min="12553" max="12553" width="11.7109375" style="4" customWidth="1"/>
    <col min="12554" max="12554" width="10.7109375" style="4" customWidth="1"/>
    <col min="12555" max="12555" width="13.7109375" style="4" bestFit="1" customWidth="1"/>
    <col min="12556" max="12556" width="13.5703125" style="4" customWidth="1"/>
    <col min="12557" max="12557" width="17.7109375" style="4" customWidth="1"/>
    <col min="12558" max="12799" width="8.5703125" style="4"/>
    <col min="12800" max="12800" width="5.5703125" style="4" customWidth="1"/>
    <col min="12801" max="12801" width="13.28515625" style="4" bestFit="1" customWidth="1"/>
    <col min="12802" max="12802" width="16.28515625" style="4" customWidth="1"/>
    <col min="12803" max="12803" width="15.28515625" style="4" customWidth="1"/>
    <col min="12804" max="12804" width="14.42578125" style="4" customWidth="1"/>
    <col min="12805" max="12805" width="13.42578125" style="4" customWidth="1"/>
    <col min="12806" max="12806" width="12.7109375" style="4" customWidth="1"/>
    <col min="12807" max="12807" width="14" style="4" customWidth="1"/>
    <col min="12808" max="12808" width="15.7109375" style="4" customWidth="1"/>
    <col min="12809" max="12809" width="11.7109375" style="4" customWidth="1"/>
    <col min="12810" max="12810" width="10.7109375" style="4" customWidth="1"/>
    <col min="12811" max="12811" width="13.7109375" style="4" bestFit="1" customWidth="1"/>
    <col min="12812" max="12812" width="13.5703125" style="4" customWidth="1"/>
    <col min="12813" max="12813" width="17.7109375" style="4" customWidth="1"/>
    <col min="12814" max="13055" width="8.5703125" style="4"/>
    <col min="13056" max="13056" width="5.5703125" style="4" customWidth="1"/>
    <col min="13057" max="13057" width="13.28515625" style="4" bestFit="1" customWidth="1"/>
    <col min="13058" max="13058" width="16.28515625" style="4" customWidth="1"/>
    <col min="13059" max="13059" width="15.28515625" style="4" customWidth="1"/>
    <col min="13060" max="13060" width="14.42578125" style="4" customWidth="1"/>
    <col min="13061" max="13061" width="13.42578125" style="4" customWidth="1"/>
    <col min="13062" max="13062" width="12.7109375" style="4" customWidth="1"/>
    <col min="13063" max="13063" width="14" style="4" customWidth="1"/>
    <col min="13064" max="13064" width="15.7109375" style="4" customWidth="1"/>
    <col min="13065" max="13065" width="11.7109375" style="4" customWidth="1"/>
    <col min="13066" max="13066" width="10.7109375" style="4" customWidth="1"/>
    <col min="13067" max="13067" width="13.7109375" style="4" bestFit="1" customWidth="1"/>
    <col min="13068" max="13068" width="13.5703125" style="4" customWidth="1"/>
    <col min="13069" max="13069" width="17.7109375" style="4" customWidth="1"/>
    <col min="13070" max="13311" width="8.5703125" style="4"/>
    <col min="13312" max="13312" width="5.5703125" style="4" customWidth="1"/>
    <col min="13313" max="13313" width="13.28515625" style="4" bestFit="1" customWidth="1"/>
    <col min="13314" max="13314" width="16.28515625" style="4" customWidth="1"/>
    <col min="13315" max="13315" width="15.28515625" style="4" customWidth="1"/>
    <col min="13316" max="13316" width="14.42578125" style="4" customWidth="1"/>
    <col min="13317" max="13317" width="13.42578125" style="4" customWidth="1"/>
    <col min="13318" max="13318" width="12.7109375" style="4" customWidth="1"/>
    <col min="13319" max="13319" width="14" style="4" customWidth="1"/>
    <col min="13320" max="13320" width="15.7109375" style="4" customWidth="1"/>
    <col min="13321" max="13321" width="11.7109375" style="4" customWidth="1"/>
    <col min="13322" max="13322" width="10.7109375" style="4" customWidth="1"/>
    <col min="13323" max="13323" width="13.7109375" style="4" bestFit="1" customWidth="1"/>
    <col min="13324" max="13324" width="13.5703125" style="4" customWidth="1"/>
    <col min="13325" max="13325" width="17.7109375" style="4" customWidth="1"/>
    <col min="13326" max="13567" width="8.5703125" style="4"/>
    <col min="13568" max="13568" width="5.5703125" style="4" customWidth="1"/>
    <col min="13569" max="13569" width="13.28515625" style="4" bestFit="1" customWidth="1"/>
    <col min="13570" max="13570" width="16.28515625" style="4" customWidth="1"/>
    <col min="13571" max="13571" width="15.28515625" style="4" customWidth="1"/>
    <col min="13572" max="13572" width="14.42578125" style="4" customWidth="1"/>
    <col min="13573" max="13573" width="13.42578125" style="4" customWidth="1"/>
    <col min="13574" max="13574" width="12.7109375" style="4" customWidth="1"/>
    <col min="13575" max="13575" width="14" style="4" customWidth="1"/>
    <col min="13576" max="13576" width="15.7109375" style="4" customWidth="1"/>
    <col min="13577" max="13577" width="11.7109375" style="4" customWidth="1"/>
    <col min="13578" max="13578" width="10.7109375" style="4" customWidth="1"/>
    <col min="13579" max="13579" width="13.7109375" style="4" bestFit="1" customWidth="1"/>
    <col min="13580" max="13580" width="13.5703125" style="4" customWidth="1"/>
    <col min="13581" max="13581" width="17.7109375" style="4" customWidth="1"/>
    <col min="13582" max="13823" width="8.5703125" style="4"/>
    <col min="13824" max="13824" width="5.5703125" style="4" customWidth="1"/>
    <col min="13825" max="13825" width="13.28515625" style="4" bestFit="1" customWidth="1"/>
    <col min="13826" max="13826" width="16.28515625" style="4" customWidth="1"/>
    <col min="13827" max="13827" width="15.28515625" style="4" customWidth="1"/>
    <col min="13828" max="13828" width="14.42578125" style="4" customWidth="1"/>
    <col min="13829" max="13829" width="13.42578125" style="4" customWidth="1"/>
    <col min="13830" max="13830" width="12.7109375" style="4" customWidth="1"/>
    <col min="13831" max="13831" width="14" style="4" customWidth="1"/>
    <col min="13832" max="13832" width="15.7109375" style="4" customWidth="1"/>
    <col min="13833" max="13833" width="11.7109375" style="4" customWidth="1"/>
    <col min="13834" max="13834" width="10.7109375" style="4" customWidth="1"/>
    <col min="13835" max="13835" width="13.7109375" style="4" bestFit="1" customWidth="1"/>
    <col min="13836" max="13836" width="13.5703125" style="4" customWidth="1"/>
    <col min="13837" max="13837" width="17.7109375" style="4" customWidth="1"/>
    <col min="13838" max="14079" width="8.5703125" style="4"/>
    <col min="14080" max="14080" width="5.5703125" style="4" customWidth="1"/>
    <col min="14081" max="14081" width="13.28515625" style="4" bestFit="1" customWidth="1"/>
    <col min="14082" max="14082" width="16.28515625" style="4" customWidth="1"/>
    <col min="14083" max="14083" width="15.28515625" style="4" customWidth="1"/>
    <col min="14084" max="14084" width="14.42578125" style="4" customWidth="1"/>
    <col min="14085" max="14085" width="13.42578125" style="4" customWidth="1"/>
    <col min="14086" max="14086" width="12.7109375" style="4" customWidth="1"/>
    <col min="14087" max="14087" width="14" style="4" customWidth="1"/>
    <col min="14088" max="14088" width="15.7109375" style="4" customWidth="1"/>
    <col min="14089" max="14089" width="11.7109375" style="4" customWidth="1"/>
    <col min="14090" max="14090" width="10.7109375" style="4" customWidth="1"/>
    <col min="14091" max="14091" width="13.7109375" style="4" bestFit="1" customWidth="1"/>
    <col min="14092" max="14092" width="13.5703125" style="4" customWidth="1"/>
    <col min="14093" max="14093" width="17.7109375" style="4" customWidth="1"/>
    <col min="14094" max="14335" width="8.5703125" style="4"/>
    <col min="14336" max="14336" width="5.5703125" style="4" customWidth="1"/>
    <col min="14337" max="14337" width="13.28515625" style="4" bestFit="1" customWidth="1"/>
    <col min="14338" max="14338" width="16.28515625" style="4" customWidth="1"/>
    <col min="14339" max="14339" width="15.28515625" style="4" customWidth="1"/>
    <col min="14340" max="14340" width="14.42578125" style="4" customWidth="1"/>
    <col min="14341" max="14341" width="13.42578125" style="4" customWidth="1"/>
    <col min="14342" max="14342" width="12.7109375" style="4" customWidth="1"/>
    <col min="14343" max="14343" width="14" style="4" customWidth="1"/>
    <col min="14344" max="14344" width="15.7109375" style="4" customWidth="1"/>
    <col min="14345" max="14345" width="11.7109375" style="4" customWidth="1"/>
    <col min="14346" max="14346" width="10.7109375" style="4" customWidth="1"/>
    <col min="14347" max="14347" width="13.7109375" style="4" bestFit="1" customWidth="1"/>
    <col min="14348" max="14348" width="13.5703125" style="4" customWidth="1"/>
    <col min="14349" max="14349" width="17.7109375" style="4" customWidth="1"/>
    <col min="14350" max="14591" width="8.5703125" style="4"/>
    <col min="14592" max="14592" width="5.5703125" style="4" customWidth="1"/>
    <col min="14593" max="14593" width="13.28515625" style="4" bestFit="1" customWidth="1"/>
    <col min="14594" max="14594" width="16.28515625" style="4" customWidth="1"/>
    <col min="14595" max="14595" width="15.28515625" style="4" customWidth="1"/>
    <col min="14596" max="14596" width="14.42578125" style="4" customWidth="1"/>
    <col min="14597" max="14597" width="13.42578125" style="4" customWidth="1"/>
    <col min="14598" max="14598" width="12.7109375" style="4" customWidth="1"/>
    <col min="14599" max="14599" width="14" style="4" customWidth="1"/>
    <col min="14600" max="14600" width="15.7109375" style="4" customWidth="1"/>
    <col min="14601" max="14601" width="11.7109375" style="4" customWidth="1"/>
    <col min="14602" max="14602" width="10.7109375" style="4" customWidth="1"/>
    <col min="14603" max="14603" width="13.7109375" style="4" bestFit="1" customWidth="1"/>
    <col min="14604" max="14604" width="13.5703125" style="4" customWidth="1"/>
    <col min="14605" max="14605" width="17.7109375" style="4" customWidth="1"/>
    <col min="14606" max="14847" width="8.5703125" style="4"/>
    <col min="14848" max="14848" width="5.5703125" style="4" customWidth="1"/>
    <col min="14849" max="14849" width="13.28515625" style="4" bestFit="1" customWidth="1"/>
    <col min="14850" max="14850" width="16.28515625" style="4" customWidth="1"/>
    <col min="14851" max="14851" width="15.28515625" style="4" customWidth="1"/>
    <col min="14852" max="14852" width="14.42578125" style="4" customWidth="1"/>
    <col min="14853" max="14853" width="13.42578125" style="4" customWidth="1"/>
    <col min="14854" max="14854" width="12.7109375" style="4" customWidth="1"/>
    <col min="14855" max="14855" width="14" style="4" customWidth="1"/>
    <col min="14856" max="14856" width="15.7109375" style="4" customWidth="1"/>
    <col min="14857" max="14857" width="11.7109375" style="4" customWidth="1"/>
    <col min="14858" max="14858" width="10.7109375" style="4" customWidth="1"/>
    <col min="14859" max="14859" width="13.7109375" style="4" bestFit="1" customWidth="1"/>
    <col min="14860" max="14860" width="13.5703125" style="4" customWidth="1"/>
    <col min="14861" max="14861" width="17.7109375" style="4" customWidth="1"/>
    <col min="14862" max="15103" width="8.5703125" style="4"/>
    <col min="15104" max="15104" width="5.5703125" style="4" customWidth="1"/>
    <col min="15105" max="15105" width="13.28515625" style="4" bestFit="1" customWidth="1"/>
    <col min="15106" max="15106" width="16.28515625" style="4" customWidth="1"/>
    <col min="15107" max="15107" width="15.28515625" style="4" customWidth="1"/>
    <col min="15108" max="15108" width="14.42578125" style="4" customWidth="1"/>
    <col min="15109" max="15109" width="13.42578125" style="4" customWidth="1"/>
    <col min="15110" max="15110" width="12.7109375" style="4" customWidth="1"/>
    <col min="15111" max="15111" width="14" style="4" customWidth="1"/>
    <col min="15112" max="15112" width="15.7109375" style="4" customWidth="1"/>
    <col min="15113" max="15113" width="11.7109375" style="4" customWidth="1"/>
    <col min="15114" max="15114" width="10.7109375" style="4" customWidth="1"/>
    <col min="15115" max="15115" width="13.7109375" style="4" bestFit="1" customWidth="1"/>
    <col min="15116" max="15116" width="13.5703125" style="4" customWidth="1"/>
    <col min="15117" max="15117" width="17.7109375" style="4" customWidth="1"/>
    <col min="15118" max="15359" width="8.5703125" style="4"/>
    <col min="15360" max="15360" width="5.5703125" style="4" customWidth="1"/>
    <col min="15361" max="15361" width="13.28515625" style="4" bestFit="1" customWidth="1"/>
    <col min="15362" max="15362" width="16.28515625" style="4" customWidth="1"/>
    <col min="15363" max="15363" width="15.28515625" style="4" customWidth="1"/>
    <col min="15364" max="15364" width="14.42578125" style="4" customWidth="1"/>
    <col min="15365" max="15365" width="13.42578125" style="4" customWidth="1"/>
    <col min="15366" max="15366" width="12.7109375" style="4" customWidth="1"/>
    <col min="15367" max="15367" width="14" style="4" customWidth="1"/>
    <col min="15368" max="15368" width="15.7109375" style="4" customWidth="1"/>
    <col min="15369" max="15369" width="11.7109375" style="4" customWidth="1"/>
    <col min="15370" max="15370" width="10.7109375" style="4" customWidth="1"/>
    <col min="15371" max="15371" width="13.7109375" style="4" bestFit="1" customWidth="1"/>
    <col min="15372" max="15372" width="13.5703125" style="4" customWidth="1"/>
    <col min="15373" max="15373" width="17.7109375" style="4" customWidth="1"/>
    <col min="15374" max="15615" width="8.5703125" style="4"/>
    <col min="15616" max="15616" width="5.5703125" style="4" customWidth="1"/>
    <col min="15617" max="15617" width="13.28515625" style="4" bestFit="1" customWidth="1"/>
    <col min="15618" max="15618" width="16.28515625" style="4" customWidth="1"/>
    <col min="15619" max="15619" width="15.28515625" style="4" customWidth="1"/>
    <col min="15620" max="15620" width="14.42578125" style="4" customWidth="1"/>
    <col min="15621" max="15621" width="13.42578125" style="4" customWidth="1"/>
    <col min="15622" max="15622" width="12.7109375" style="4" customWidth="1"/>
    <col min="15623" max="15623" width="14" style="4" customWidth="1"/>
    <col min="15624" max="15624" width="15.7109375" style="4" customWidth="1"/>
    <col min="15625" max="15625" width="11.7109375" style="4" customWidth="1"/>
    <col min="15626" max="15626" width="10.7109375" style="4" customWidth="1"/>
    <col min="15627" max="15627" width="13.7109375" style="4" bestFit="1" customWidth="1"/>
    <col min="15628" max="15628" width="13.5703125" style="4" customWidth="1"/>
    <col min="15629" max="15629" width="17.7109375" style="4" customWidth="1"/>
    <col min="15630" max="15871" width="8.5703125" style="4"/>
    <col min="15872" max="15872" width="5.5703125" style="4" customWidth="1"/>
    <col min="15873" max="15873" width="13.28515625" style="4" bestFit="1" customWidth="1"/>
    <col min="15874" max="15874" width="16.28515625" style="4" customWidth="1"/>
    <col min="15875" max="15875" width="15.28515625" style="4" customWidth="1"/>
    <col min="15876" max="15876" width="14.42578125" style="4" customWidth="1"/>
    <col min="15877" max="15877" width="13.42578125" style="4" customWidth="1"/>
    <col min="15878" max="15878" width="12.7109375" style="4" customWidth="1"/>
    <col min="15879" max="15879" width="14" style="4" customWidth="1"/>
    <col min="15880" max="15880" width="15.7109375" style="4" customWidth="1"/>
    <col min="15881" max="15881" width="11.7109375" style="4" customWidth="1"/>
    <col min="15882" max="15882" width="10.7109375" style="4" customWidth="1"/>
    <col min="15883" max="15883" width="13.7109375" style="4" bestFit="1" customWidth="1"/>
    <col min="15884" max="15884" width="13.5703125" style="4" customWidth="1"/>
    <col min="15885" max="15885" width="17.7109375" style="4" customWidth="1"/>
    <col min="15886" max="16127" width="8.5703125" style="4"/>
    <col min="16128" max="16128" width="5.5703125" style="4" customWidth="1"/>
    <col min="16129" max="16129" width="13.28515625" style="4" bestFit="1" customWidth="1"/>
    <col min="16130" max="16130" width="16.28515625" style="4" customWidth="1"/>
    <col min="16131" max="16131" width="15.28515625" style="4" customWidth="1"/>
    <col min="16132" max="16132" width="14.42578125" style="4" customWidth="1"/>
    <col min="16133" max="16133" width="13.42578125" style="4" customWidth="1"/>
    <col min="16134" max="16134" width="12.7109375" style="4" customWidth="1"/>
    <col min="16135" max="16135" width="14" style="4" customWidth="1"/>
    <col min="16136" max="16136" width="15.7109375" style="4" customWidth="1"/>
    <col min="16137" max="16137" width="11.7109375" style="4" customWidth="1"/>
    <col min="16138" max="16138" width="10.7109375" style="4" customWidth="1"/>
    <col min="16139" max="16139" width="13.7109375" style="4" bestFit="1" customWidth="1"/>
    <col min="16140" max="16140" width="13.5703125" style="4" customWidth="1"/>
    <col min="16141" max="16141" width="17.7109375" style="4" customWidth="1"/>
    <col min="16142" max="16384" width="8.5703125" style="4"/>
  </cols>
  <sheetData>
    <row r="1" spans="1:13" ht="14.25" customHeight="1" x14ac:dyDescent="0.25">
      <c r="A1" s="279" t="s">
        <v>0</v>
      </c>
      <c r="B1" s="280"/>
      <c r="C1" s="280"/>
      <c r="D1" s="1"/>
      <c r="E1" s="2"/>
      <c r="F1" s="3"/>
      <c r="I1" s="286" t="s">
        <v>1</v>
      </c>
      <c r="J1" s="287"/>
      <c r="K1" s="287"/>
      <c r="L1" s="288"/>
      <c r="M1" s="5"/>
    </row>
    <row r="2" spans="1:13" ht="12.75" customHeight="1" x14ac:dyDescent="0.25">
      <c r="A2" s="290" t="s">
        <v>2</v>
      </c>
      <c r="B2" s="291"/>
      <c r="C2" s="291"/>
      <c r="D2" s="6"/>
      <c r="E2" s="7"/>
      <c r="F2" s="8"/>
      <c r="H2" s="9"/>
      <c r="I2" s="10"/>
      <c r="J2" s="11"/>
      <c r="K2" s="11"/>
      <c r="L2" s="12"/>
    </row>
    <row r="3" spans="1:13" ht="19.5" customHeight="1" thickBot="1" x14ac:dyDescent="0.3">
      <c r="A3" s="292" t="s">
        <v>3</v>
      </c>
      <c r="B3" s="293" t="s">
        <v>4</v>
      </c>
      <c r="C3" s="293" t="s">
        <v>4</v>
      </c>
      <c r="D3" s="13"/>
      <c r="E3" s="14"/>
      <c r="F3" s="15"/>
      <c r="I3" s="16"/>
      <c r="J3" s="17"/>
      <c r="K3" s="17"/>
      <c r="L3" s="18"/>
    </row>
    <row r="4" spans="1:13" ht="16.5" customHeight="1" thickBot="1" x14ac:dyDescent="0.3">
      <c r="A4" s="19"/>
      <c r="B4" s="19"/>
      <c r="C4" s="19"/>
      <c r="D4" s="19"/>
      <c r="E4" s="19"/>
      <c r="F4" s="19"/>
      <c r="G4" s="19"/>
      <c r="H4" s="19"/>
      <c r="I4" s="19"/>
      <c r="J4" s="19"/>
      <c r="K4" s="19"/>
      <c r="L4" s="19"/>
      <c r="M4" s="21"/>
    </row>
    <row r="5" spans="1:13" ht="19.5" customHeight="1" thickBot="1" x14ac:dyDescent="0.3">
      <c r="A5" s="397" t="s">
        <v>189</v>
      </c>
      <c r="B5" s="398"/>
      <c r="C5" s="398"/>
      <c r="D5" s="398"/>
      <c r="E5" s="398"/>
      <c r="F5" s="398"/>
      <c r="G5" s="398"/>
      <c r="H5" s="398"/>
      <c r="I5" s="398"/>
      <c r="J5" s="398"/>
      <c r="K5" s="398"/>
      <c r="L5" s="398"/>
      <c r="M5" s="399"/>
    </row>
    <row r="6" spans="1:13" ht="86.25" customHeight="1" x14ac:dyDescent="0.25">
      <c r="A6" s="275" t="s">
        <v>152</v>
      </c>
      <c r="B6" s="22" t="s">
        <v>6</v>
      </c>
      <c r="C6" s="22" t="s">
        <v>164</v>
      </c>
      <c r="D6" s="22" t="s">
        <v>161</v>
      </c>
      <c r="E6" s="250" t="s">
        <v>153</v>
      </c>
      <c r="F6" s="100"/>
      <c r="G6" s="22" t="s">
        <v>28</v>
      </c>
      <c r="H6" s="244" t="s">
        <v>154</v>
      </c>
      <c r="I6" s="244" t="s">
        <v>155</v>
      </c>
      <c r="J6" s="244" t="s">
        <v>156</v>
      </c>
      <c r="K6" s="152" t="s">
        <v>32</v>
      </c>
      <c r="L6" s="173" t="s">
        <v>131</v>
      </c>
      <c r="M6" s="174" t="s">
        <v>137</v>
      </c>
    </row>
    <row r="7" spans="1:13" ht="31.5"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154">
        <f>+G7+H7+I7+J7</f>
        <v>82844.94745800001</v>
      </c>
      <c r="L7" s="98"/>
      <c r="M7" s="167">
        <f>+ROUND((L7*K7),2)</f>
        <v>0</v>
      </c>
    </row>
    <row r="8" spans="1:13" ht="30"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154">
        <f>+G8+H8+I8+J8</f>
        <v>59212.128714916675</v>
      </c>
      <c r="L8" s="98">
        <v>11</v>
      </c>
      <c r="M8" s="167">
        <f>+ROUND((L8*K8),2)</f>
        <v>651333.42000000004</v>
      </c>
    </row>
    <row r="9" spans="1:13" ht="19.5" customHeight="1" x14ac:dyDescent="0.25">
      <c r="A9" s="26"/>
      <c r="B9" s="26"/>
      <c r="C9" s="26"/>
      <c r="D9" s="26"/>
      <c r="E9" s="26"/>
      <c r="F9" s="26"/>
      <c r="G9" s="26"/>
      <c r="H9" s="26"/>
      <c r="I9" s="26"/>
      <c r="J9" s="26"/>
      <c r="K9" s="26"/>
      <c r="L9" s="26"/>
      <c r="M9" s="26"/>
    </row>
    <row r="10" spans="1:13" ht="63" x14ac:dyDescent="0.25">
      <c r="A10" s="277" t="s">
        <v>5</v>
      </c>
      <c r="B10" s="171" t="s">
        <v>6</v>
      </c>
      <c r="C10" s="171" t="s">
        <v>27</v>
      </c>
      <c r="D10" s="22" t="s">
        <v>148</v>
      </c>
      <c r="E10" s="171"/>
      <c r="F10" s="171"/>
      <c r="G10" s="171" t="s">
        <v>28</v>
      </c>
      <c r="H10" s="171" t="s">
        <v>29</v>
      </c>
      <c r="I10" s="171" t="s">
        <v>30</v>
      </c>
      <c r="J10" s="171" t="s">
        <v>31</v>
      </c>
      <c r="K10" s="172" t="s">
        <v>32</v>
      </c>
      <c r="L10" s="173" t="s">
        <v>131</v>
      </c>
      <c r="M10" s="174" t="s">
        <v>137</v>
      </c>
    </row>
    <row r="11" spans="1:13" ht="18" customHeight="1" x14ac:dyDescent="0.25">
      <c r="A11" s="278"/>
      <c r="B11" s="23" t="s">
        <v>7</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98"/>
      <c r="M11" s="167">
        <f>+ROUND((L11*K11),2)</f>
        <v>0</v>
      </c>
    </row>
    <row r="12" spans="1:13" ht="18" customHeight="1" x14ac:dyDescent="0.25">
      <c r="A12" s="278"/>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98">
        <v>1</v>
      </c>
      <c r="M12" s="167">
        <f>+ROUND((L12*K12),2)</f>
        <v>67564.91</v>
      </c>
    </row>
    <row r="13" spans="1:13" ht="14.25" customHeight="1" x14ac:dyDescent="0.25">
      <c r="A13" s="26"/>
      <c r="B13" s="27"/>
      <c r="C13" s="92"/>
      <c r="D13" s="92"/>
      <c r="E13" s="92"/>
      <c r="F13" s="92"/>
      <c r="G13" s="92"/>
      <c r="H13" s="92"/>
      <c r="I13" s="92"/>
      <c r="J13" s="92"/>
      <c r="K13" s="92"/>
      <c r="L13" s="92"/>
      <c r="M13" s="92"/>
    </row>
    <row r="14" spans="1:13" ht="84.75" customHeight="1" x14ac:dyDescent="0.25">
      <c r="A14" s="278" t="s">
        <v>9</v>
      </c>
      <c r="B14" s="28"/>
      <c r="C14" s="22" t="s">
        <v>37</v>
      </c>
      <c r="D14" s="22" t="s">
        <v>149</v>
      </c>
      <c r="E14" s="22" t="s">
        <v>38</v>
      </c>
      <c r="F14" s="22" t="s">
        <v>72</v>
      </c>
      <c r="G14" s="22" t="s">
        <v>39</v>
      </c>
      <c r="H14" s="22" t="s">
        <v>29</v>
      </c>
      <c r="I14" s="22" t="s">
        <v>40</v>
      </c>
      <c r="J14" s="22" t="s">
        <v>41</v>
      </c>
      <c r="K14" s="119" t="s">
        <v>42</v>
      </c>
      <c r="L14" s="58" t="s">
        <v>131</v>
      </c>
      <c r="M14" s="155" t="s">
        <v>137</v>
      </c>
    </row>
    <row r="15" spans="1:13" ht="15.75" customHeight="1" x14ac:dyDescent="0.25">
      <c r="A15" s="278"/>
      <c r="B15" s="29" t="s">
        <v>13</v>
      </c>
      <c r="C15" s="99">
        <v>23501.93</v>
      </c>
      <c r="D15" s="71">
        <f>75.38*12</f>
        <v>904.56</v>
      </c>
      <c r="E15" s="99"/>
      <c r="F15" s="85">
        <f>+ROUND((C15+D15+E15)/12,2)</f>
        <v>2033.87</v>
      </c>
      <c r="G15" s="166">
        <f>+F15+D15+C15+E15</f>
        <v>26440.36</v>
      </c>
      <c r="H15" s="97">
        <f>G15*24.2%</f>
        <v>6398.5671199999997</v>
      </c>
      <c r="I15" s="97">
        <f>G15*7.1%*80%</f>
        <v>1501.8124479999999</v>
      </c>
      <c r="J15" s="97">
        <f>G15*8.5%</f>
        <v>2247.4306000000001</v>
      </c>
      <c r="K15" s="154">
        <f>+ROUND(+G15+H15+I15+J15,2)</f>
        <v>36588.17</v>
      </c>
      <c r="L15" s="98">
        <v>31</v>
      </c>
      <c r="M15" s="167">
        <f>+ROUND((L15*K15),2)</f>
        <v>1134233.27</v>
      </c>
    </row>
    <row r="16" spans="1:13" x14ac:dyDescent="0.25">
      <c r="A16" s="278"/>
      <c r="B16" s="30"/>
      <c r="C16" s="59"/>
      <c r="D16" s="74"/>
      <c r="E16" s="60"/>
      <c r="F16" s="59"/>
      <c r="G16" s="59"/>
      <c r="H16" s="59"/>
      <c r="I16" s="59"/>
      <c r="J16" s="59"/>
      <c r="K16" s="59"/>
      <c r="L16" s="59"/>
      <c r="M16" s="59"/>
    </row>
    <row r="17" spans="1:13" ht="15" customHeight="1" x14ac:dyDescent="0.25">
      <c r="A17" s="278"/>
      <c r="B17" s="29" t="s">
        <v>14</v>
      </c>
      <c r="C17" s="99">
        <v>19351.97</v>
      </c>
      <c r="D17" s="71">
        <f>62.06*12</f>
        <v>744.72</v>
      </c>
      <c r="E17" s="99"/>
      <c r="F17" s="85">
        <f>+ROUND((C17+D17+E17)/12,2)</f>
        <v>1674.72</v>
      </c>
      <c r="G17" s="166">
        <f>+F17+D17+C17+E17</f>
        <v>21771.41</v>
      </c>
      <c r="H17" s="97">
        <f>G17*24.2%</f>
        <v>5268.6812199999995</v>
      </c>
      <c r="I17" s="97">
        <f>G17*7.1%*80%</f>
        <v>1236.616088</v>
      </c>
      <c r="J17" s="97">
        <f>G17*8.5%</f>
        <v>1850.5698500000001</v>
      </c>
      <c r="K17" s="154">
        <f>+ROUND(+G17+H17+I17+J17,2)</f>
        <v>30127.279999999999</v>
      </c>
      <c r="L17" s="98">
        <v>26</v>
      </c>
      <c r="M17" s="167">
        <f>+ROUND((L17*K17),2)</f>
        <v>783309.28</v>
      </c>
    </row>
    <row r="18" spans="1:13" ht="15" customHeight="1" x14ac:dyDescent="0.25">
      <c r="A18" s="278"/>
      <c r="B18" s="32"/>
      <c r="C18" s="30"/>
      <c r="D18" s="74"/>
      <c r="E18" s="60"/>
      <c r="F18" s="60"/>
      <c r="G18" s="59"/>
      <c r="H18" s="61"/>
      <c r="I18" s="61"/>
      <c r="J18" s="61"/>
      <c r="K18" s="61"/>
      <c r="L18" s="61"/>
      <c r="M18" s="61"/>
    </row>
    <row r="19" spans="1:13" x14ac:dyDescent="0.25">
      <c r="A19" s="278"/>
      <c r="B19" s="29" t="s">
        <v>15</v>
      </c>
      <c r="C19" s="99">
        <v>18390.84</v>
      </c>
      <c r="D19" s="71">
        <f>58.98*12</f>
        <v>707.76</v>
      </c>
      <c r="E19" s="99"/>
      <c r="F19" s="85">
        <f>+ROUND((C19+D19+E19)/12,2)</f>
        <v>1591.55</v>
      </c>
      <c r="G19" s="166">
        <f>+F19+D19+C19+E19</f>
        <v>20690.150000000001</v>
      </c>
      <c r="H19" s="97">
        <f>G19*24.2%</f>
        <v>5007.0163000000002</v>
      </c>
      <c r="I19" s="97">
        <f>G19*7.1%*80%</f>
        <v>1175.2005200000001</v>
      </c>
      <c r="J19" s="97">
        <f>G19*8.5%</f>
        <v>1758.6627500000002</v>
      </c>
      <c r="K19" s="154">
        <f>+ROUND(+G19+H19+I19+J19,2)</f>
        <v>28631.03</v>
      </c>
      <c r="L19" s="98">
        <v>0</v>
      </c>
      <c r="M19" s="167">
        <f>+ROUND((L19*K19),2)</f>
        <v>0</v>
      </c>
    </row>
    <row r="20" spans="1:13" x14ac:dyDescent="0.25">
      <c r="A20" s="278"/>
      <c r="B20" s="30"/>
      <c r="C20" s="59"/>
      <c r="D20" s="60"/>
      <c r="E20" s="60"/>
      <c r="F20" s="59"/>
      <c r="G20" s="59"/>
      <c r="H20" s="61"/>
      <c r="I20" s="61"/>
      <c r="J20" s="61"/>
      <c r="K20" s="61"/>
      <c r="L20" s="61"/>
      <c r="M20" s="61"/>
    </row>
    <row r="21" spans="1:13" ht="33.75" customHeight="1" x14ac:dyDescent="0.3">
      <c r="D21" s="7"/>
      <c r="E21" s="7"/>
      <c r="J21" s="7"/>
      <c r="K21" s="168" t="s">
        <v>16</v>
      </c>
      <c r="L21" s="148">
        <f>+SUM(L7:L19)</f>
        <v>69</v>
      </c>
      <c r="M21" s="227">
        <f>+SUM(M7:M19)</f>
        <v>2636440.88</v>
      </c>
    </row>
    <row r="24" spans="1:13" x14ac:dyDescent="0.25">
      <c r="A24" s="243" t="s">
        <v>151</v>
      </c>
    </row>
  </sheetData>
  <sheetProtection selectLockedCells="1" selectUnlockedCells="1"/>
  <mergeCells count="8">
    <mergeCell ref="A14:A20"/>
    <mergeCell ref="A1:C1"/>
    <mergeCell ref="I1:L1"/>
    <mergeCell ref="A2:C2"/>
    <mergeCell ref="A3:C3"/>
    <mergeCell ref="A5:M5"/>
    <mergeCell ref="A10:A12"/>
    <mergeCell ref="A6:A8"/>
  </mergeCells>
  <pageMargins left="0.45" right="0.47013888888888888" top="0.62013888888888891" bottom="0.47013888888888888" header="0.51180555555555551" footer="0.51180555555555551"/>
  <pageSetup paperSize="9" scale="67" firstPageNumber="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L20"/>
  <sheetViews>
    <sheetView showGridLines="0" tabSelected="1" topLeftCell="A4" workbookViewId="0">
      <selection activeCell="D12" sqref="D12"/>
    </sheetView>
  </sheetViews>
  <sheetFormatPr defaultRowHeight="12.75" x14ac:dyDescent="0.2"/>
  <cols>
    <col min="1" max="2" width="9.28515625" style="40"/>
    <col min="3" max="3" width="9.28515625" style="40" customWidth="1"/>
    <col min="4" max="4" width="4.5703125" style="40" customWidth="1"/>
    <col min="5" max="5" width="10.28515625" style="40" customWidth="1"/>
    <col min="6" max="6" width="8.28515625" style="40" customWidth="1"/>
    <col min="7" max="7" width="6.42578125" style="40" customWidth="1"/>
    <col min="8" max="259" width="9.28515625" style="40"/>
    <col min="260" max="260" width="4.5703125" style="40" customWidth="1"/>
    <col min="261" max="261" width="10.28515625" style="40" customWidth="1"/>
    <col min="262" max="262" width="8.28515625" style="40" customWidth="1"/>
    <col min="263" max="263" width="6.42578125" style="40" customWidth="1"/>
    <col min="264" max="515" width="9.28515625" style="40"/>
    <col min="516" max="516" width="4.5703125" style="40" customWidth="1"/>
    <col min="517" max="517" width="10.28515625" style="40" customWidth="1"/>
    <col min="518" max="518" width="8.28515625" style="40" customWidth="1"/>
    <col min="519" max="519" width="6.42578125" style="40" customWidth="1"/>
    <col min="520" max="771" width="9.28515625" style="40"/>
    <col min="772" max="772" width="4.5703125" style="40" customWidth="1"/>
    <col min="773" max="773" width="10.28515625" style="40" customWidth="1"/>
    <col min="774" max="774" width="8.28515625" style="40" customWidth="1"/>
    <col min="775" max="775" width="6.42578125" style="40" customWidth="1"/>
    <col min="776" max="1027" width="9.28515625" style="40"/>
    <col min="1028" max="1028" width="4.5703125" style="40" customWidth="1"/>
    <col min="1029" max="1029" width="10.28515625" style="40" customWidth="1"/>
    <col min="1030" max="1030" width="8.28515625" style="40" customWidth="1"/>
    <col min="1031" max="1031" width="6.42578125" style="40" customWidth="1"/>
    <col min="1032" max="1283" width="9.28515625" style="40"/>
    <col min="1284" max="1284" width="4.5703125" style="40" customWidth="1"/>
    <col min="1285" max="1285" width="10.28515625" style="40" customWidth="1"/>
    <col min="1286" max="1286" width="8.28515625" style="40" customWidth="1"/>
    <col min="1287" max="1287" width="6.42578125" style="40" customWidth="1"/>
    <col min="1288" max="1539" width="9.28515625" style="40"/>
    <col min="1540" max="1540" width="4.5703125" style="40" customWidth="1"/>
    <col min="1541" max="1541" width="10.28515625" style="40" customWidth="1"/>
    <col min="1542" max="1542" width="8.28515625" style="40" customWidth="1"/>
    <col min="1543" max="1543" width="6.42578125" style="40" customWidth="1"/>
    <col min="1544" max="1795" width="9.28515625" style="40"/>
    <col min="1796" max="1796" width="4.5703125" style="40" customWidth="1"/>
    <col min="1797" max="1797" width="10.28515625" style="40" customWidth="1"/>
    <col min="1798" max="1798" width="8.28515625" style="40" customWidth="1"/>
    <col min="1799" max="1799" width="6.42578125" style="40" customWidth="1"/>
    <col min="1800" max="2051" width="9.28515625" style="40"/>
    <col min="2052" max="2052" width="4.5703125" style="40" customWidth="1"/>
    <col min="2053" max="2053" width="10.28515625" style="40" customWidth="1"/>
    <col min="2054" max="2054" width="8.28515625" style="40" customWidth="1"/>
    <col min="2055" max="2055" width="6.42578125" style="40" customWidth="1"/>
    <col min="2056" max="2307" width="9.28515625" style="40"/>
    <col min="2308" max="2308" width="4.5703125" style="40" customWidth="1"/>
    <col min="2309" max="2309" width="10.28515625" style="40" customWidth="1"/>
    <col min="2310" max="2310" width="8.28515625" style="40" customWidth="1"/>
    <col min="2311" max="2311" width="6.42578125" style="40" customWidth="1"/>
    <col min="2312" max="2563" width="9.28515625" style="40"/>
    <col min="2564" max="2564" width="4.5703125" style="40" customWidth="1"/>
    <col min="2565" max="2565" width="10.28515625" style="40" customWidth="1"/>
    <col min="2566" max="2566" width="8.28515625" style="40" customWidth="1"/>
    <col min="2567" max="2567" width="6.42578125" style="40" customWidth="1"/>
    <col min="2568" max="2819" width="9.28515625" style="40"/>
    <col min="2820" max="2820" width="4.5703125" style="40" customWidth="1"/>
    <col min="2821" max="2821" width="10.28515625" style="40" customWidth="1"/>
    <col min="2822" max="2822" width="8.28515625" style="40" customWidth="1"/>
    <col min="2823" max="2823" width="6.42578125" style="40" customWidth="1"/>
    <col min="2824" max="3075" width="9.28515625" style="40"/>
    <col min="3076" max="3076" width="4.5703125" style="40" customWidth="1"/>
    <col min="3077" max="3077" width="10.28515625" style="40" customWidth="1"/>
    <col min="3078" max="3078" width="8.28515625" style="40" customWidth="1"/>
    <col min="3079" max="3079" width="6.42578125" style="40" customWidth="1"/>
    <col min="3080" max="3331" width="9.28515625" style="40"/>
    <col min="3332" max="3332" width="4.5703125" style="40" customWidth="1"/>
    <col min="3333" max="3333" width="10.28515625" style="40" customWidth="1"/>
    <col min="3334" max="3334" width="8.28515625" style="40" customWidth="1"/>
    <col min="3335" max="3335" width="6.42578125" style="40" customWidth="1"/>
    <col min="3336" max="3587" width="9.28515625" style="40"/>
    <col min="3588" max="3588" width="4.5703125" style="40" customWidth="1"/>
    <col min="3589" max="3589" width="10.28515625" style="40" customWidth="1"/>
    <col min="3590" max="3590" width="8.28515625" style="40" customWidth="1"/>
    <col min="3591" max="3591" width="6.42578125" style="40" customWidth="1"/>
    <col min="3592" max="3843" width="9.28515625" style="40"/>
    <col min="3844" max="3844" width="4.5703125" style="40" customWidth="1"/>
    <col min="3845" max="3845" width="10.28515625" style="40" customWidth="1"/>
    <col min="3846" max="3846" width="8.28515625" style="40" customWidth="1"/>
    <col min="3847" max="3847" width="6.42578125" style="40" customWidth="1"/>
    <col min="3848" max="4099" width="9.28515625" style="40"/>
    <col min="4100" max="4100" width="4.5703125" style="40" customWidth="1"/>
    <col min="4101" max="4101" width="10.28515625" style="40" customWidth="1"/>
    <col min="4102" max="4102" width="8.28515625" style="40" customWidth="1"/>
    <col min="4103" max="4103" width="6.42578125" style="40" customWidth="1"/>
    <col min="4104" max="4355" width="9.28515625" style="40"/>
    <col min="4356" max="4356" width="4.5703125" style="40" customWidth="1"/>
    <col min="4357" max="4357" width="10.28515625" style="40" customWidth="1"/>
    <col min="4358" max="4358" width="8.28515625" style="40" customWidth="1"/>
    <col min="4359" max="4359" width="6.42578125" style="40" customWidth="1"/>
    <col min="4360" max="4611" width="9.28515625" style="40"/>
    <col min="4612" max="4612" width="4.5703125" style="40" customWidth="1"/>
    <col min="4613" max="4613" width="10.28515625" style="40" customWidth="1"/>
    <col min="4614" max="4614" width="8.28515625" style="40" customWidth="1"/>
    <col min="4615" max="4615" width="6.42578125" style="40" customWidth="1"/>
    <col min="4616" max="4867" width="9.28515625" style="40"/>
    <col min="4868" max="4868" width="4.5703125" style="40" customWidth="1"/>
    <col min="4869" max="4869" width="10.28515625" style="40" customWidth="1"/>
    <col min="4870" max="4870" width="8.28515625" style="40" customWidth="1"/>
    <col min="4871" max="4871" width="6.42578125" style="40" customWidth="1"/>
    <col min="4872" max="5123" width="9.28515625" style="40"/>
    <col min="5124" max="5124" width="4.5703125" style="40" customWidth="1"/>
    <col min="5125" max="5125" width="10.28515625" style="40" customWidth="1"/>
    <col min="5126" max="5126" width="8.28515625" style="40" customWidth="1"/>
    <col min="5127" max="5127" width="6.42578125" style="40" customWidth="1"/>
    <col min="5128" max="5379" width="9.28515625" style="40"/>
    <col min="5380" max="5380" width="4.5703125" style="40" customWidth="1"/>
    <col min="5381" max="5381" width="10.28515625" style="40" customWidth="1"/>
    <col min="5382" max="5382" width="8.28515625" style="40" customWidth="1"/>
    <col min="5383" max="5383" width="6.42578125" style="40" customWidth="1"/>
    <col min="5384" max="5635" width="9.28515625" style="40"/>
    <col min="5636" max="5636" width="4.5703125" style="40" customWidth="1"/>
    <col min="5637" max="5637" width="10.28515625" style="40" customWidth="1"/>
    <col min="5638" max="5638" width="8.28515625" style="40" customWidth="1"/>
    <col min="5639" max="5639" width="6.42578125" style="40" customWidth="1"/>
    <col min="5640" max="5891" width="9.28515625" style="40"/>
    <col min="5892" max="5892" width="4.5703125" style="40" customWidth="1"/>
    <col min="5893" max="5893" width="10.28515625" style="40" customWidth="1"/>
    <col min="5894" max="5894" width="8.28515625" style="40" customWidth="1"/>
    <col min="5895" max="5895" width="6.42578125" style="40" customWidth="1"/>
    <col min="5896" max="6147" width="9.28515625" style="40"/>
    <col min="6148" max="6148" width="4.5703125" style="40" customWidth="1"/>
    <col min="6149" max="6149" width="10.28515625" style="40" customWidth="1"/>
    <col min="6150" max="6150" width="8.28515625" style="40" customWidth="1"/>
    <col min="6151" max="6151" width="6.42578125" style="40" customWidth="1"/>
    <col min="6152" max="6403" width="9.28515625" style="40"/>
    <col min="6404" max="6404" width="4.5703125" style="40" customWidth="1"/>
    <col min="6405" max="6405" width="10.28515625" style="40" customWidth="1"/>
    <col min="6406" max="6406" width="8.28515625" style="40" customWidth="1"/>
    <col min="6407" max="6407" width="6.42578125" style="40" customWidth="1"/>
    <col min="6408" max="6659" width="9.28515625" style="40"/>
    <col min="6660" max="6660" width="4.5703125" style="40" customWidth="1"/>
    <col min="6661" max="6661" width="10.28515625" style="40" customWidth="1"/>
    <col min="6662" max="6662" width="8.28515625" style="40" customWidth="1"/>
    <col min="6663" max="6663" width="6.42578125" style="40" customWidth="1"/>
    <col min="6664" max="6915" width="9.28515625" style="40"/>
    <col min="6916" max="6916" width="4.5703125" style="40" customWidth="1"/>
    <col min="6917" max="6917" width="10.28515625" style="40" customWidth="1"/>
    <col min="6918" max="6918" width="8.28515625" style="40" customWidth="1"/>
    <col min="6919" max="6919" width="6.42578125" style="40" customWidth="1"/>
    <col min="6920" max="7171" width="9.28515625" style="40"/>
    <col min="7172" max="7172" width="4.5703125" style="40" customWidth="1"/>
    <col min="7173" max="7173" width="10.28515625" style="40" customWidth="1"/>
    <col min="7174" max="7174" width="8.28515625" style="40" customWidth="1"/>
    <col min="7175" max="7175" width="6.42578125" style="40" customWidth="1"/>
    <col min="7176" max="7427" width="9.28515625" style="40"/>
    <col min="7428" max="7428" width="4.5703125" style="40" customWidth="1"/>
    <col min="7429" max="7429" width="10.28515625" style="40" customWidth="1"/>
    <col min="7430" max="7430" width="8.28515625" style="40" customWidth="1"/>
    <col min="7431" max="7431" width="6.42578125" style="40" customWidth="1"/>
    <col min="7432" max="7683" width="9.28515625" style="40"/>
    <col min="7684" max="7684" width="4.5703125" style="40" customWidth="1"/>
    <col min="7685" max="7685" width="10.28515625" style="40" customWidth="1"/>
    <col min="7686" max="7686" width="8.28515625" style="40" customWidth="1"/>
    <col min="7687" max="7687" width="6.42578125" style="40" customWidth="1"/>
    <col min="7688" max="7939" width="9.28515625" style="40"/>
    <col min="7940" max="7940" width="4.5703125" style="40" customWidth="1"/>
    <col min="7941" max="7941" width="10.28515625" style="40" customWidth="1"/>
    <col min="7942" max="7942" width="8.28515625" style="40" customWidth="1"/>
    <col min="7943" max="7943" width="6.42578125" style="40" customWidth="1"/>
    <col min="7944" max="8195" width="9.28515625" style="40"/>
    <col min="8196" max="8196" width="4.5703125" style="40" customWidth="1"/>
    <col min="8197" max="8197" width="10.28515625" style="40" customWidth="1"/>
    <col min="8198" max="8198" width="8.28515625" style="40" customWidth="1"/>
    <col min="8199" max="8199" width="6.42578125" style="40" customWidth="1"/>
    <col min="8200" max="8451" width="9.28515625" style="40"/>
    <col min="8452" max="8452" width="4.5703125" style="40" customWidth="1"/>
    <col min="8453" max="8453" width="10.28515625" style="40" customWidth="1"/>
    <col min="8454" max="8454" width="8.28515625" style="40" customWidth="1"/>
    <col min="8455" max="8455" width="6.42578125" style="40" customWidth="1"/>
    <col min="8456" max="8707" width="9.28515625" style="40"/>
    <col min="8708" max="8708" width="4.5703125" style="40" customWidth="1"/>
    <col min="8709" max="8709" width="10.28515625" style="40" customWidth="1"/>
    <col min="8710" max="8710" width="8.28515625" style="40" customWidth="1"/>
    <col min="8711" max="8711" width="6.42578125" style="40" customWidth="1"/>
    <col min="8712" max="8963" width="9.28515625" style="40"/>
    <col min="8964" max="8964" width="4.5703125" style="40" customWidth="1"/>
    <col min="8965" max="8965" width="10.28515625" style="40" customWidth="1"/>
    <col min="8966" max="8966" width="8.28515625" style="40" customWidth="1"/>
    <col min="8967" max="8967" width="6.42578125" style="40" customWidth="1"/>
    <col min="8968" max="9219" width="9.28515625" style="40"/>
    <col min="9220" max="9220" width="4.5703125" style="40" customWidth="1"/>
    <col min="9221" max="9221" width="10.28515625" style="40" customWidth="1"/>
    <col min="9222" max="9222" width="8.28515625" style="40" customWidth="1"/>
    <col min="9223" max="9223" width="6.42578125" style="40" customWidth="1"/>
    <col min="9224" max="9475" width="9.28515625" style="40"/>
    <col min="9476" max="9476" width="4.5703125" style="40" customWidth="1"/>
    <col min="9477" max="9477" width="10.28515625" style="40" customWidth="1"/>
    <col min="9478" max="9478" width="8.28515625" style="40" customWidth="1"/>
    <col min="9479" max="9479" width="6.42578125" style="40" customWidth="1"/>
    <col min="9480" max="9731" width="9.28515625" style="40"/>
    <col min="9732" max="9732" width="4.5703125" style="40" customWidth="1"/>
    <col min="9733" max="9733" width="10.28515625" style="40" customWidth="1"/>
    <col min="9734" max="9734" width="8.28515625" style="40" customWidth="1"/>
    <col min="9735" max="9735" width="6.42578125" style="40" customWidth="1"/>
    <col min="9736" max="9987" width="9.28515625" style="40"/>
    <col min="9988" max="9988" width="4.5703125" style="40" customWidth="1"/>
    <col min="9989" max="9989" width="10.28515625" style="40" customWidth="1"/>
    <col min="9990" max="9990" width="8.28515625" style="40" customWidth="1"/>
    <col min="9991" max="9991" width="6.42578125" style="40" customWidth="1"/>
    <col min="9992" max="10243" width="9.28515625" style="40"/>
    <col min="10244" max="10244" width="4.5703125" style="40" customWidth="1"/>
    <col min="10245" max="10245" width="10.28515625" style="40" customWidth="1"/>
    <col min="10246" max="10246" width="8.28515625" style="40" customWidth="1"/>
    <col min="10247" max="10247" width="6.42578125" style="40" customWidth="1"/>
    <col min="10248" max="10499" width="9.28515625" style="40"/>
    <col min="10500" max="10500" width="4.5703125" style="40" customWidth="1"/>
    <col min="10501" max="10501" width="10.28515625" style="40" customWidth="1"/>
    <col min="10502" max="10502" width="8.28515625" style="40" customWidth="1"/>
    <col min="10503" max="10503" width="6.42578125" style="40" customWidth="1"/>
    <col min="10504" max="10755" width="9.28515625" style="40"/>
    <col min="10756" max="10756" width="4.5703125" style="40" customWidth="1"/>
    <col min="10757" max="10757" width="10.28515625" style="40" customWidth="1"/>
    <col min="10758" max="10758" width="8.28515625" style="40" customWidth="1"/>
    <col min="10759" max="10759" width="6.42578125" style="40" customWidth="1"/>
    <col min="10760" max="11011" width="9.28515625" style="40"/>
    <col min="11012" max="11012" width="4.5703125" style="40" customWidth="1"/>
    <col min="11013" max="11013" width="10.28515625" style="40" customWidth="1"/>
    <col min="11014" max="11014" width="8.28515625" style="40" customWidth="1"/>
    <col min="11015" max="11015" width="6.42578125" style="40" customWidth="1"/>
    <col min="11016" max="11267" width="9.28515625" style="40"/>
    <col min="11268" max="11268" width="4.5703125" style="40" customWidth="1"/>
    <col min="11269" max="11269" width="10.28515625" style="40" customWidth="1"/>
    <col min="11270" max="11270" width="8.28515625" style="40" customWidth="1"/>
    <col min="11271" max="11271" width="6.42578125" style="40" customWidth="1"/>
    <col min="11272" max="11523" width="9.28515625" style="40"/>
    <col min="11524" max="11524" width="4.5703125" style="40" customWidth="1"/>
    <col min="11525" max="11525" width="10.28515625" style="40" customWidth="1"/>
    <col min="11526" max="11526" width="8.28515625" style="40" customWidth="1"/>
    <col min="11527" max="11527" width="6.42578125" style="40" customWidth="1"/>
    <col min="11528" max="11779" width="9.28515625" style="40"/>
    <col min="11780" max="11780" width="4.5703125" style="40" customWidth="1"/>
    <col min="11781" max="11781" width="10.28515625" style="40" customWidth="1"/>
    <col min="11782" max="11782" width="8.28515625" style="40" customWidth="1"/>
    <col min="11783" max="11783" width="6.42578125" style="40" customWidth="1"/>
    <col min="11784" max="12035" width="9.28515625" style="40"/>
    <col min="12036" max="12036" width="4.5703125" style="40" customWidth="1"/>
    <col min="12037" max="12037" width="10.28515625" style="40" customWidth="1"/>
    <col min="12038" max="12038" width="8.28515625" style="40" customWidth="1"/>
    <col min="12039" max="12039" width="6.42578125" style="40" customWidth="1"/>
    <col min="12040" max="12291" width="9.28515625" style="40"/>
    <col min="12292" max="12292" width="4.5703125" style="40" customWidth="1"/>
    <col min="12293" max="12293" width="10.28515625" style="40" customWidth="1"/>
    <col min="12294" max="12294" width="8.28515625" style="40" customWidth="1"/>
    <col min="12295" max="12295" width="6.42578125" style="40" customWidth="1"/>
    <col min="12296" max="12547" width="9.28515625" style="40"/>
    <col min="12548" max="12548" width="4.5703125" style="40" customWidth="1"/>
    <col min="12549" max="12549" width="10.28515625" style="40" customWidth="1"/>
    <col min="12550" max="12550" width="8.28515625" style="40" customWidth="1"/>
    <col min="12551" max="12551" width="6.42578125" style="40" customWidth="1"/>
    <col min="12552" max="12803" width="9.28515625" style="40"/>
    <col min="12804" max="12804" width="4.5703125" style="40" customWidth="1"/>
    <col min="12805" max="12805" width="10.28515625" style="40" customWidth="1"/>
    <col min="12806" max="12806" width="8.28515625" style="40" customWidth="1"/>
    <col min="12807" max="12807" width="6.42578125" style="40" customWidth="1"/>
    <col min="12808" max="13059" width="9.28515625" style="40"/>
    <col min="13060" max="13060" width="4.5703125" style="40" customWidth="1"/>
    <col min="13061" max="13061" width="10.28515625" style="40" customWidth="1"/>
    <col min="13062" max="13062" width="8.28515625" style="40" customWidth="1"/>
    <col min="13063" max="13063" width="6.42578125" style="40" customWidth="1"/>
    <col min="13064" max="13315" width="9.28515625" style="40"/>
    <col min="13316" max="13316" width="4.5703125" style="40" customWidth="1"/>
    <col min="13317" max="13317" width="10.28515625" style="40" customWidth="1"/>
    <col min="13318" max="13318" width="8.28515625" style="40" customWidth="1"/>
    <col min="13319" max="13319" width="6.42578125" style="40" customWidth="1"/>
    <col min="13320" max="13571" width="9.28515625" style="40"/>
    <col min="13572" max="13572" width="4.5703125" style="40" customWidth="1"/>
    <col min="13573" max="13573" width="10.28515625" style="40" customWidth="1"/>
    <col min="13574" max="13574" width="8.28515625" style="40" customWidth="1"/>
    <col min="13575" max="13575" width="6.42578125" style="40" customWidth="1"/>
    <col min="13576" max="13827" width="9.28515625" style="40"/>
    <col min="13828" max="13828" width="4.5703125" style="40" customWidth="1"/>
    <col min="13829" max="13829" width="10.28515625" style="40" customWidth="1"/>
    <col min="13830" max="13830" width="8.28515625" style="40" customWidth="1"/>
    <col min="13831" max="13831" width="6.42578125" style="40" customWidth="1"/>
    <col min="13832" max="14083" width="9.28515625" style="40"/>
    <col min="14084" max="14084" width="4.5703125" style="40" customWidth="1"/>
    <col min="14085" max="14085" width="10.28515625" style="40" customWidth="1"/>
    <col min="14086" max="14086" width="8.28515625" style="40" customWidth="1"/>
    <col min="14087" max="14087" width="6.42578125" style="40" customWidth="1"/>
    <col min="14088" max="14339" width="9.28515625" style="40"/>
    <col min="14340" max="14340" width="4.5703125" style="40" customWidth="1"/>
    <col min="14341" max="14341" width="10.28515625" style="40" customWidth="1"/>
    <col min="14342" max="14342" width="8.28515625" style="40" customWidth="1"/>
    <col min="14343" max="14343" width="6.42578125" style="40" customWidth="1"/>
    <col min="14344" max="14595" width="9.28515625" style="40"/>
    <col min="14596" max="14596" width="4.5703125" style="40" customWidth="1"/>
    <col min="14597" max="14597" width="10.28515625" style="40" customWidth="1"/>
    <col min="14598" max="14598" width="8.28515625" style="40" customWidth="1"/>
    <col min="14599" max="14599" width="6.42578125" style="40" customWidth="1"/>
    <col min="14600" max="14851" width="9.28515625" style="40"/>
    <col min="14852" max="14852" width="4.5703125" style="40" customWidth="1"/>
    <col min="14853" max="14853" width="10.28515625" style="40" customWidth="1"/>
    <col min="14854" max="14854" width="8.28515625" style="40" customWidth="1"/>
    <col min="14855" max="14855" width="6.42578125" style="40" customWidth="1"/>
    <col min="14856" max="15107" width="9.28515625" style="40"/>
    <col min="15108" max="15108" width="4.5703125" style="40" customWidth="1"/>
    <col min="15109" max="15109" width="10.28515625" style="40" customWidth="1"/>
    <col min="15110" max="15110" width="8.28515625" style="40" customWidth="1"/>
    <col min="15111" max="15111" width="6.42578125" style="40" customWidth="1"/>
    <col min="15112" max="15363" width="9.28515625" style="40"/>
    <col min="15364" max="15364" width="4.5703125" style="40" customWidth="1"/>
    <col min="15365" max="15365" width="10.28515625" style="40" customWidth="1"/>
    <col min="15366" max="15366" width="8.28515625" style="40" customWidth="1"/>
    <col min="15367" max="15367" width="6.42578125" style="40" customWidth="1"/>
    <col min="15368" max="15619" width="9.28515625" style="40"/>
    <col min="15620" max="15620" width="4.5703125" style="40" customWidth="1"/>
    <col min="15621" max="15621" width="10.28515625" style="40" customWidth="1"/>
    <col min="15622" max="15622" width="8.28515625" style="40" customWidth="1"/>
    <col min="15623" max="15623" width="6.42578125" style="40" customWidth="1"/>
    <col min="15624" max="15875" width="9.28515625" style="40"/>
    <col min="15876" max="15876" width="4.5703125" style="40" customWidth="1"/>
    <col min="15877" max="15877" width="10.28515625" style="40" customWidth="1"/>
    <col min="15878" max="15878" width="8.28515625" style="40" customWidth="1"/>
    <col min="15879" max="15879" width="6.42578125" style="40" customWidth="1"/>
    <col min="15880" max="16131" width="9.28515625" style="40"/>
    <col min="16132" max="16132" width="4.5703125" style="40" customWidth="1"/>
    <col min="16133" max="16133" width="10.28515625" style="40" customWidth="1"/>
    <col min="16134" max="16134" width="8.28515625" style="40" customWidth="1"/>
    <col min="16135" max="16135" width="6.42578125" style="40" customWidth="1"/>
    <col min="16136" max="16384" width="9.28515625" style="40"/>
  </cols>
  <sheetData>
    <row r="1" spans="1:12" ht="13.5" thickBot="1" x14ac:dyDescent="0.25">
      <c r="H1" s="41"/>
    </row>
    <row r="2" spans="1:12" ht="36" customHeight="1" thickBot="1" x14ac:dyDescent="0.25">
      <c r="A2" s="400" t="s">
        <v>23</v>
      </c>
      <c r="B2" s="401"/>
      <c r="C2" s="401"/>
      <c r="D2" s="402"/>
      <c r="H2" s="42"/>
    </row>
    <row r="3" spans="1:12" ht="13.5" customHeight="1" x14ac:dyDescent="0.2"/>
    <row r="5" spans="1:12" ht="13.5" customHeight="1" thickBot="1" x14ac:dyDescent="0.25">
      <c r="C5" s="403">
        <v>2024</v>
      </c>
      <c r="D5" s="403" t="s">
        <v>4</v>
      </c>
    </row>
    <row r="6" spans="1:12" ht="13.5" thickBot="1" x14ac:dyDescent="0.25"/>
    <row r="7" spans="1:12" ht="54" customHeight="1" thickBot="1" x14ac:dyDescent="0.4">
      <c r="A7" s="404" t="s">
        <v>193</v>
      </c>
      <c r="B7" s="405"/>
      <c r="C7" s="406"/>
      <c r="D7" s="43" t="s">
        <v>24</v>
      </c>
      <c r="E7" s="407">
        <f>+'Tab. 2  presenti in servizio'!N24</f>
        <v>151180484.62</v>
      </c>
      <c r="F7" s="407"/>
      <c r="G7" s="408"/>
      <c r="J7" s="44"/>
      <c r="L7" s="45"/>
    </row>
    <row r="8" spans="1:12" ht="54" customHeight="1" thickBot="1" x14ac:dyDescent="0.4">
      <c r="A8" s="404" t="s">
        <v>194</v>
      </c>
      <c r="B8" s="405"/>
      <c r="C8" s="406"/>
      <c r="D8" s="43" t="s">
        <v>24</v>
      </c>
      <c r="E8" s="407">
        <f>+'Tab. 5 Comandati out'!M21</f>
        <v>2636440.88</v>
      </c>
      <c r="F8" s="407"/>
      <c r="G8" s="408"/>
    </row>
    <row r="9" spans="1:12" ht="54" customHeight="1" thickBot="1" x14ac:dyDescent="0.4">
      <c r="A9" s="409" t="s">
        <v>138</v>
      </c>
      <c r="B9" s="410"/>
      <c r="C9" s="411"/>
      <c r="D9" s="43" t="s">
        <v>25</v>
      </c>
      <c r="E9" s="407">
        <f>+'Tab. 3.1  Cessati anno 2024'!M23</f>
        <v>8848494.8900000006</v>
      </c>
      <c r="F9" s="407"/>
      <c r="G9" s="408"/>
      <c r="J9" s="46"/>
    </row>
    <row r="10" spans="1:12" ht="54" customHeight="1" thickBot="1" x14ac:dyDescent="0.4">
      <c r="A10" s="409" t="s">
        <v>139</v>
      </c>
      <c r="B10" s="410"/>
      <c r="C10" s="411"/>
      <c r="D10" s="43" t="s">
        <v>24</v>
      </c>
      <c r="E10" s="407">
        <f>+'Tab. 4.2 Assunzioni  2025'!O29</f>
        <v>5230923.24</v>
      </c>
      <c r="F10" s="407"/>
      <c r="G10" s="408"/>
    </row>
    <row r="11" spans="1:12" ht="59.25" customHeight="1" thickBot="1" x14ac:dyDescent="0.4">
      <c r="A11" s="409" t="s">
        <v>199</v>
      </c>
      <c r="B11" s="410"/>
      <c r="C11" s="411"/>
      <c r="D11" s="43" t="s">
        <v>24</v>
      </c>
      <c r="E11" s="407">
        <f>+'Tab. 4.2 Assunzioni  2025'!O30</f>
        <v>18644464.16</v>
      </c>
      <c r="F11" s="407"/>
      <c r="G11" s="408"/>
    </row>
    <row r="12" spans="1:12" ht="54" customHeight="1" thickBot="1" x14ac:dyDescent="0.4">
      <c r="A12" s="409" t="s">
        <v>140</v>
      </c>
      <c r="B12" s="410"/>
      <c r="C12" s="411"/>
      <c r="D12" s="43" t="s">
        <v>24</v>
      </c>
      <c r="E12" s="407">
        <f>+'Tab. 4.2 Assunzioni  2025'!O31</f>
        <v>4973818.8099999996</v>
      </c>
      <c r="F12" s="407"/>
      <c r="G12" s="408"/>
    </row>
    <row r="13" spans="1:12" ht="28.5" customHeight="1" thickBot="1" x14ac:dyDescent="0.4">
      <c r="A13" s="415" t="s">
        <v>16</v>
      </c>
      <c r="B13" s="416"/>
      <c r="C13" s="417"/>
      <c r="D13" s="47"/>
      <c r="E13" s="418">
        <f>+E7+E8-E9+E10+E11+E12</f>
        <v>173817636.82000002</v>
      </c>
      <c r="F13" s="407"/>
      <c r="G13" s="408"/>
    </row>
    <row r="14" spans="1:12" ht="45" customHeight="1" thickBot="1" x14ac:dyDescent="0.4">
      <c r="A14" s="48"/>
      <c r="B14" s="48"/>
      <c r="C14" s="48"/>
      <c r="D14" s="49"/>
      <c r="E14" s="419" t="s">
        <v>26</v>
      </c>
      <c r="F14" s="419"/>
      <c r="G14" s="419"/>
    </row>
    <row r="15" spans="1:12" ht="43.5" customHeight="1" thickBot="1" x14ac:dyDescent="0.25">
      <c r="A15" s="420" t="s">
        <v>192</v>
      </c>
      <c r="B15" s="421"/>
      <c r="C15" s="422"/>
      <c r="D15" s="50"/>
      <c r="E15" s="418">
        <f>+'Tab.1 valore finanziario D.O.'!M25</f>
        <v>183926307.41</v>
      </c>
      <c r="F15" s="407"/>
      <c r="G15" s="408"/>
    </row>
    <row r="16" spans="1:12" ht="43.5" customHeight="1" x14ac:dyDescent="0.2">
      <c r="A16" s="50"/>
      <c r="B16" s="50"/>
      <c r="C16" s="50"/>
      <c r="D16" s="50"/>
      <c r="E16" s="198"/>
      <c r="F16" s="198"/>
      <c r="G16" s="198"/>
    </row>
    <row r="17" spans="1:9" ht="13.5" thickBot="1" x14ac:dyDescent="0.25"/>
    <row r="18" spans="1:9" ht="13.5" thickBot="1" x14ac:dyDescent="0.25">
      <c r="A18" s="423" t="s">
        <v>62</v>
      </c>
      <c r="B18" s="424"/>
      <c r="C18" s="424"/>
      <c r="D18" s="424"/>
      <c r="E18" s="424"/>
      <c r="F18" s="424"/>
      <c r="G18" s="424"/>
      <c r="H18" s="424"/>
      <c r="I18" s="425"/>
    </row>
    <row r="19" spans="1:9" x14ac:dyDescent="0.2">
      <c r="A19" s="196" t="s">
        <v>127</v>
      </c>
      <c r="I19" s="197"/>
    </row>
    <row r="20" spans="1:9" ht="42.75" customHeight="1" thickBot="1" x14ac:dyDescent="0.25">
      <c r="A20" s="412" t="s">
        <v>128</v>
      </c>
      <c r="B20" s="413"/>
      <c r="C20" s="413"/>
      <c r="D20" s="413"/>
      <c r="E20" s="413"/>
      <c r="F20" s="413"/>
      <c r="G20" s="413"/>
      <c r="H20" s="413"/>
      <c r="I20" s="414"/>
    </row>
  </sheetData>
  <mergeCells count="21">
    <mergeCell ref="A20:I20"/>
    <mergeCell ref="A12:C12"/>
    <mergeCell ref="E12:G12"/>
    <mergeCell ref="A13:C13"/>
    <mergeCell ref="E13:G13"/>
    <mergeCell ref="E14:G14"/>
    <mergeCell ref="A15:C15"/>
    <mergeCell ref="E15:G15"/>
    <mergeCell ref="A18:I18"/>
    <mergeCell ref="A9:C9"/>
    <mergeCell ref="E9:G9"/>
    <mergeCell ref="A10:C10"/>
    <mergeCell ref="E10:G10"/>
    <mergeCell ref="A11:C11"/>
    <mergeCell ref="E11:G11"/>
    <mergeCell ref="A2:D2"/>
    <mergeCell ref="C5:D5"/>
    <mergeCell ref="A7:C7"/>
    <mergeCell ref="E7:G7"/>
    <mergeCell ref="A8:C8"/>
    <mergeCell ref="E8:G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R34"/>
  <sheetViews>
    <sheetView showGridLines="0" topLeftCell="A10" zoomScale="80" zoomScaleNormal="80" workbookViewId="0">
      <selection activeCell="I2" sqref="I2"/>
    </sheetView>
  </sheetViews>
  <sheetFormatPr defaultColWidth="8.5703125" defaultRowHeight="15.75" x14ac:dyDescent="0.25"/>
  <cols>
    <col min="1" max="1" width="5.5703125" style="4" customWidth="1"/>
    <col min="2" max="2" width="13.28515625" style="4" bestFit="1" customWidth="1"/>
    <col min="3" max="3" width="17.7109375" style="4" customWidth="1"/>
    <col min="4" max="4" width="17.28515625" style="4" customWidth="1"/>
    <col min="5" max="5" width="13.7109375" style="4" customWidth="1"/>
    <col min="6" max="6" width="16.28515625" style="4" customWidth="1"/>
    <col min="7" max="7" width="12.7109375" style="4" customWidth="1"/>
    <col min="8" max="8" width="23.85546875" style="4" customWidth="1"/>
    <col min="9" max="9" width="18.28515625" style="4" customWidth="1"/>
    <col min="10" max="10" width="17.85546875" style="4" customWidth="1"/>
    <col min="11" max="11" width="14.28515625" style="4" customWidth="1"/>
    <col min="12" max="12" width="13.7109375" style="4" bestFit="1" customWidth="1"/>
    <col min="13" max="13" width="13.5703125" style="4" customWidth="1"/>
    <col min="14" max="14" width="22.140625" style="4" customWidth="1"/>
    <col min="15" max="15" width="12" style="4" customWidth="1"/>
    <col min="16" max="16" width="8.5703125" style="4"/>
    <col min="17" max="17" width="12" style="4" customWidth="1"/>
    <col min="18" max="18" width="11.42578125" style="4" customWidth="1"/>
    <col min="19" max="20" width="12" style="4" customWidth="1"/>
    <col min="21" max="255" width="8.5703125" style="4"/>
    <col min="256" max="256" width="5.5703125" style="4" customWidth="1"/>
    <col min="257" max="257" width="13.28515625" style="4" bestFit="1" customWidth="1"/>
    <col min="258" max="258" width="17.7109375" style="4" customWidth="1"/>
    <col min="259" max="259" width="17.28515625" style="4" customWidth="1"/>
    <col min="260" max="260" width="13.7109375" style="4" customWidth="1"/>
    <col min="261" max="261" width="16.28515625" style="4" customWidth="1"/>
    <col min="262" max="262" width="12.7109375" style="4" customWidth="1"/>
    <col min="263" max="263" width="19.5703125" style="4" customWidth="1"/>
    <col min="264" max="264" width="20" style="4" customWidth="1"/>
    <col min="265" max="265" width="11.7109375" style="4" customWidth="1"/>
    <col min="266" max="266" width="10.7109375" style="4" customWidth="1"/>
    <col min="267" max="267" width="13.7109375" style="4" bestFit="1" customWidth="1"/>
    <col min="268" max="268" width="13.5703125" style="4" customWidth="1"/>
    <col min="269" max="269" width="17.28515625" style="4" customWidth="1"/>
    <col min="270" max="270" width="21.7109375" style="4" customWidth="1"/>
    <col min="271" max="271" width="12" style="4" customWidth="1"/>
    <col min="272" max="272" width="8.5703125" style="4"/>
    <col min="273" max="273" width="12" style="4" customWidth="1"/>
    <col min="274" max="274" width="11.42578125" style="4" customWidth="1"/>
    <col min="275" max="276" width="12" style="4" customWidth="1"/>
    <col min="277" max="511" width="8.5703125" style="4"/>
    <col min="512" max="512" width="5.5703125" style="4" customWidth="1"/>
    <col min="513" max="513" width="13.28515625" style="4" bestFit="1" customWidth="1"/>
    <col min="514" max="514" width="17.7109375" style="4" customWidth="1"/>
    <col min="515" max="515" width="17.28515625" style="4" customWidth="1"/>
    <col min="516" max="516" width="13.7109375" style="4" customWidth="1"/>
    <col min="517" max="517" width="16.28515625" style="4" customWidth="1"/>
    <col min="518" max="518" width="12.7109375" style="4" customWidth="1"/>
    <col min="519" max="519" width="19.5703125" style="4" customWidth="1"/>
    <col min="520" max="520" width="20" style="4" customWidth="1"/>
    <col min="521" max="521" width="11.7109375" style="4" customWidth="1"/>
    <col min="522" max="522" width="10.7109375" style="4" customWidth="1"/>
    <col min="523" max="523" width="13.7109375" style="4" bestFit="1" customWidth="1"/>
    <col min="524" max="524" width="13.5703125" style="4" customWidth="1"/>
    <col min="525" max="525" width="17.28515625" style="4" customWidth="1"/>
    <col min="526" max="526" width="21.7109375" style="4" customWidth="1"/>
    <col min="527" max="527" width="12" style="4" customWidth="1"/>
    <col min="528" max="528" width="8.5703125" style="4"/>
    <col min="529" max="529" width="12" style="4" customWidth="1"/>
    <col min="530" max="530" width="11.42578125" style="4" customWidth="1"/>
    <col min="531" max="532" width="12" style="4" customWidth="1"/>
    <col min="533" max="767" width="8.5703125" style="4"/>
    <col min="768" max="768" width="5.5703125" style="4" customWidth="1"/>
    <col min="769" max="769" width="13.28515625" style="4" bestFit="1" customWidth="1"/>
    <col min="770" max="770" width="17.7109375" style="4" customWidth="1"/>
    <col min="771" max="771" width="17.28515625" style="4" customWidth="1"/>
    <col min="772" max="772" width="13.7109375" style="4" customWidth="1"/>
    <col min="773" max="773" width="16.28515625" style="4" customWidth="1"/>
    <col min="774" max="774" width="12.7109375" style="4" customWidth="1"/>
    <col min="775" max="775" width="19.5703125" style="4" customWidth="1"/>
    <col min="776" max="776" width="20" style="4" customWidth="1"/>
    <col min="777" max="777" width="11.7109375" style="4" customWidth="1"/>
    <col min="778" max="778" width="10.7109375" style="4" customWidth="1"/>
    <col min="779" max="779" width="13.7109375" style="4" bestFit="1" customWidth="1"/>
    <col min="780" max="780" width="13.5703125" style="4" customWidth="1"/>
    <col min="781" max="781" width="17.28515625" style="4" customWidth="1"/>
    <col min="782" max="782" width="21.7109375" style="4" customWidth="1"/>
    <col min="783" max="783" width="12" style="4" customWidth="1"/>
    <col min="784" max="784" width="8.5703125" style="4"/>
    <col min="785" max="785" width="12" style="4" customWidth="1"/>
    <col min="786" max="786" width="11.42578125" style="4" customWidth="1"/>
    <col min="787" max="788" width="12" style="4" customWidth="1"/>
    <col min="789" max="1023" width="8.5703125" style="4"/>
    <col min="1024" max="1024" width="5.5703125" style="4" customWidth="1"/>
    <col min="1025" max="1025" width="13.28515625" style="4" bestFit="1" customWidth="1"/>
    <col min="1026" max="1026" width="17.7109375" style="4" customWidth="1"/>
    <col min="1027" max="1027" width="17.28515625" style="4" customWidth="1"/>
    <col min="1028" max="1028" width="13.7109375" style="4" customWidth="1"/>
    <col min="1029" max="1029" width="16.28515625" style="4" customWidth="1"/>
    <col min="1030" max="1030" width="12.7109375" style="4" customWidth="1"/>
    <col min="1031" max="1031" width="19.5703125" style="4" customWidth="1"/>
    <col min="1032" max="1032" width="20" style="4" customWidth="1"/>
    <col min="1033" max="1033" width="11.7109375" style="4" customWidth="1"/>
    <col min="1034" max="1034" width="10.7109375" style="4" customWidth="1"/>
    <col min="1035" max="1035" width="13.7109375" style="4" bestFit="1" customWidth="1"/>
    <col min="1036" max="1036" width="13.5703125" style="4" customWidth="1"/>
    <col min="1037" max="1037" width="17.28515625" style="4" customWidth="1"/>
    <col min="1038" max="1038" width="21.7109375" style="4" customWidth="1"/>
    <col min="1039" max="1039" width="12" style="4" customWidth="1"/>
    <col min="1040" max="1040" width="8.5703125" style="4"/>
    <col min="1041" max="1041" width="12" style="4" customWidth="1"/>
    <col min="1042" max="1042" width="11.42578125" style="4" customWidth="1"/>
    <col min="1043" max="1044" width="12" style="4" customWidth="1"/>
    <col min="1045" max="1279" width="8.5703125" style="4"/>
    <col min="1280" max="1280" width="5.5703125" style="4" customWidth="1"/>
    <col min="1281" max="1281" width="13.28515625" style="4" bestFit="1" customWidth="1"/>
    <col min="1282" max="1282" width="17.7109375" style="4" customWidth="1"/>
    <col min="1283" max="1283" width="17.28515625" style="4" customWidth="1"/>
    <col min="1284" max="1284" width="13.7109375" style="4" customWidth="1"/>
    <col min="1285" max="1285" width="16.28515625" style="4" customWidth="1"/>
    <col min="1286" max="1286" width="12.7109375" style="4" customWidth="1"/>
    <col min="1287" max="1287" width="19.5703125" style="4" customWidth="1"/>
    <col min="1288" max="1288" width="20" style="4" customWidth="1"/>
    <col min="1289" max="1289" width="11.7109375" style="4" customWidth="1"/>
    <col min="1290" max="1290" width="10.7109375" style="4" customWidth="1"/>
    <col min="1291" max="1291" width="13.7109375" style="4" bestFit="1" customWidth="1"/>
    <col min="1292" max="1292" width="13.5703125" style="4" customWidth="1"/>
    <col min="1293" max="1293" width="17.28515625" style="4" customWidth="1"/>
    <col min="1294" max="1294" width="21.7109375" style="4" customWidth="1"/>
    <col min="1295" max="1295" width="12" style="4" customWidth="1"/>
    <col min="1296" max="1296" width="8.5703125" style="4"/>
    <col min="1297" max="1297" width="12" style="4" customWidth="1"/>
    <col min="1298" max="1298" width="11.42578125" style="4" customWidth="1"/>
    <col min="1299" max="1300" width="12" style="4" customWidth="1"/>
    <col min="1301" max="1535" width="8.5703125" style="4"/>
    <col min="1536" max="1536" width="5.5703125" style="4" customWidth="1"/>
    <col min="1537" max="1537" width="13.28515625" style="4" bestFit="1" customWidth="1"/>
    <col min="1538" max="1538" width="17.7109375" style="4" customWidth="1"/>
    <col min="1539" max="1539" width="17.28515625" style="4" customWidth="1"/>
    <col min="1540" max="1540" width="13.7109375" style="4" customWidth="1"/>
    <col min="1541" max="1541" width="16.28515625" style="4" customWidth="1"/>
    <col min="1542" max="1542" width="12.7109375" style="4" customWidth="1"/>
    <col min="1543" max="1543" width="19.5703125" style="4" customWidth="1"/>
    <col min="1544" max="1544" width="20" style="4" customWidth="1"/>
    <col min="1545" max="1545" width="11.7109375" style="4" customWidth="1"/>
    <col min="1546" max="1546" width="10.7109375" style="4" customWidth="1"/>
    <col min="1547" max="1547" width="13.7109375" style="4" bestFit="1" customWidth="1"/>
    <col min="1548" max="1548" width="13.5703125" style="4" customWidth="1"/>
    <col min="1549" max="1549" width="17.28515625" style="4" customWidth="1"/>
    <col min="1550" max="1550" width="21.7109375" style="4" customWidth="1"/>
    <col min="1551" max="1551" width="12" style="4" customWidth="1"/>
    <col min="1552" max="1552" width="8.5703125" style="4"/>
    <col min="1553" max="1553" width="12" style="4" customWidth="1"/>
    <col min="1554" max="1554" width="11.42578125" style="4" customWidth="1"/>
    <col min="1555" max="1556" width="12" style="4" customWidth="1"/>
    <col min="1557" max="1791" width="8.5703125" style="4"/>
    <col min="1792" max="1792" width="5.5703125" style="4" customWidth="1"/>
    <col min="1793" max="1793" width="13.28515625" style="4" bestFit="1" customWidth="1"/>
    <col min="1794" max="1794" width="17.7109375" style="4" customWidth="1"/>
    <col min="1795" max="1795" width="17.28515625" style="4" customWidth="1"/>
    <col min="1796" max="1796" width="13.7109375" style="4" customWidth="1"/>
    <col min="1797" max="1797" width="16.28515625" style="4" customWidth="1"/>
    <col min="1798" max="1798" width="12.7109375" style="4" customWidth="1"/>
    <col min="1799" max="1799" width="19.5703125" style="4" customWidth="1"/>
    <col min="1800" max="1800" width="20" style="4" customWidth="1"/>
    <col min="1801" max="1801" width="11.7109375" style="4" customWidth="1"/>
    <col min="1802" max="1802" width="10.7109375" style="4" customWidth="1"/>
    <col min="1803" max="1803" width="13.7109375" style="4" bestFit="1" customWidth="1"/>
    <col min="1804" max="1804" width="13.5703125" style="4" customWidth="1"/>
    <col min="1805" max="1805" width="17.28515625" style="4" customWidth="1"/>
    <col min="1806" max="1806" width="21.7109375" style="4" customWidth="1"/>
    <col min="1807" max="1807" width="12" style="4" customWidth="1"/>
    <col min="1808" max="1808" width="8.5703125" style="4"/>
    <col min="1809" max="1809" width="12" style="4" customWidth="1"/>
    <col min="1810" max="1810" width="11.42578125" style="4" customWidth="1"/>
    <col min="1811" max="1812" width="12" style="4" customWidth="1"/>
    <col min="1813" max="2047" width="8.5703125" style="4"/>
    <col min="2048" max="2048" width="5.5703125" style="4" customWidth="1"/>
    <col min="2049" max="2049" width="13.28515625" style="4" bestFit="1" customWidth="1"/>
    <col min="2050" max="2050" width="17.7109375" style="4" customWidth="1"/>
    <col min="2051" max="2051" width="17.28515625" style="4" customWidth="1"/>
    <col min="2052" max="2052" width="13.7109375" style="4" customWidth="1"/>
    <col min="2053" max="2053" width="16.28515625" style="4" customWidth="1"/>
    <col min="2054" max="2054" width="12.7109375" style="4" customWidth="1"/>
    <col min="2055" max="2055" width="19.5703125" style="4" customWidth="1"/>
    <col min="2056" max="2056" width="20" style="4" customWidth="1"/>
    <col min="2057" max="2057" width="11.7109375" style="4" customWidth="1"/>
    <col min="2058" max="2058" width="10.7109375" style="4" customWidth="1"/>
    <col min="2059" max="2059" width="13.7109375" style="4" bestFit="1" customWidth="1"/>
    <col min="2060" max="2060" width="13.5703125" style="4" customWidth="1"/>
    <col min="2061" max="2061" width="17.28515625" style="4" customWidth="1"/>
    <col min="2062" max="2062" width="21.7109375" style="4" customWidth="1"/>
    <col min="2063" max="2063" width="12" style="4" customWidth="1"/>
    <col min="2064" max="2064" width="8.5703125" style="4"/>
    <col min="2065" max="2065" width="12" style="4" customWidth="1"/>
    <col min="2066" max="2066" width="11.42578125" style="4" customWidth="1"/>
    <col min="2067" max="2068" width="12" style="4" customWidth="1"/>
    <col min="2069" max="2303" width="8.5703125" style="4"/>
    <col min="2304" max="2304" width="5.5703125" style="4" customWidth="1"/>
    <col min="2305" max="2305" width="13.28515625" style="4" bestFit="1" customWidth="1"/>
    <col min="2306" max="2306" width="17.7109375" style="4" customWidth="1"/>
    <col min="2307" max="2307" width="17.28515625" style="4" customWidth="1"/>
    <col min="2308" max="2308" width="13.7109375" style="4" customWidth="1"/>
    <col min="2309" max="2309" width="16.28515625" style="4" customWidth="1"/>
    <col min="2310" max="2310" width="12.7109375" style="4" customWidth="1"/>
    <col min="2311" max="2311" width="19.5703125" style="4" customWidth="1"/>
    <col min="2312" max="2312" width="20" style="4" customWidth="1"/>
    <col min="2313" max="2313" width="11.7109375" style="4" customWidth="1"/>
    <col min="2314" max="2314" width="10.7109375" style="4" customWidth="1"/>
    <col min="2315" max="2315" width="13.7109375" style="4" bestFit="1" customWidth="1"/>
    <col min="2316" max="2316" width="13.5703125" style="4" customWidth="1"/>
    <col min="2317" max="2317" width="17.28515625" style="4" customWidth="1"/>
    <col min="2318" max="2318" width="21.7109375" style="4" customWidth="1"/>
    <col min="2319" max="2319" width="12" style="4" customWidth="1"/>
    <col min="2320" max="2320" width="8.5703125" style="4"/>
    <col min="2321" max="2321" width="12" style="4" customWidth="1"/>
    <col min="2322" max="2322" width="11.42578125" style="4" customWidth="1"/>
    <col min="2323" max="2324" width="12" style="4" customWidth="1"/>
    <col min="2325" max="2559" width="8.5703125" style="4"/>
    <col min="2560" max="2560" width="5.5703125" style="4" customWidth="1"/>
    <col min="2561" max="2561" width="13.28515625" style="4" bestFit="1" customWidth="1"/>
    <col min="2562" max="2562" width="17.7109375" style="4" customWidth="1"/>
    <col min="2563" max="2563" width="17.28515625" style="4" customWidth="1"/>
    <col min="2564" max="2564" width="13.7109375" style="4" customWidth="1"/>
    <col min="2565" max="2565" width="16.28515625" style="4" customWidth="1"/>
    <col min="2566" max="2566" width="12.7109375" style="4" customWidth="1"/>
    <col min="2567" max="2567" width="19.5703125" style="4" customWidth="1"/>
    <col min="2568" max="2568" width="20" style="4" customWidth="1"/>
    <col min="2569" max="2569" width="11.7109375" style="4" customWidth="1"/>
    <col min="2570" max="2570" width="10.7109375" style="4" customWidth="1"/>
    <col min="2571" max="2571" width="13.7109375" style="4" bestFit="1" customWidth="1"/>
    <col min="2572" max="2572" width="13.5703125" style="4" customWidth="1"/>
    <col min="2573" max="2573" width="17.28515625" style="4" customWidth="1"/>
    <col min="2574" max="2574" width="21.7109375" style="4" customWidth="1"/>
    <col min="2575" max="2575" width="12" style="4" customWidth="1"/>
    <col min="2576" max="2576" width="8.5703125" style="4"/>
    <col min="2577" max="2577" width="12" style="4" customWidth="1"/>
    <col min="2578" max="2578" width="11.42578125" style="4" customWidth="1"/>
    <col min="2579" max="2580" width="12" style="4" customWidth="1"/>
    <col min="2581" max="2815" width="8.5703125" style="4"/>
    <col min="2816" max="2816" width="5.5703125" style="4" customWidth="1"/>
    <col min="2817" max="2817" width="13.28515625" style="4" bestFit="1" customWidth="1"/>
    <col min="2818" max="2818" width="17.7109375" style="4" customWidth="1"/>
    <col min="2819" max="2819" width="17.28515625" style="4" customWidth="1"/>
    <col min="2820" max="2820" width="13.7109375" style="4" customWidth="1"/>
    <col min="2821" max="2821" width="16.28515625" style="4" customWidth="1"/>
    <col min="2822" max="2822" width="12.7109375" style="4" customWidth="1"/>
    <col min="2823" max="2823" width="19.5703125" style="4" customWidth="1"/>
    <col min="2824" max="2824" width="20" style="4" customWidth="1"/>
    <col min="2825" max="2825" width="11.7109375" style="4" customWidth="1"/>
    <col min="2826" max="2826" width="10.7109375" style="4" customWidth="1"/>
    <col min="2827" max="2827" width="13.7109375" style="4" bestFit="1" customWidth="1"/>
    <col min="2828" max="2828" width="13.5703125" style="4" customWidth="1"/>
    <col min="2829" max="2829" width="17.28515625" style="4" customWidth="1"/>
    <col min="2830" max="2830" width="21.7109375" style="4" customWidth="1"/>
    <col min="2831" max="2831" width="12" style="4" customWidth="1"/>
    <col min="2832" max="2832" width="8.5703125" style="4"/>
    <col min="2833" max="2833" width="12" style="4" customWidth="1"/>
    <col min="2834" max="2834" width="11.42578125" style="4" customWidth="1"/>
    <col min="2835" max="2836" width="12" style="4" customWidth="1"/>
    <col min="2837" max="3071" width="8.5703125" style="4"/>
    <col min="3072" max="3072" width="5.5703125" style="4" customWidth="1"/>
    <col min="3073" max="3073" width="13.28515625" style="4" bestFit="1" customWidth="1"/>
    <col min="3074" max="3074" width="17.7109375" style="4" customWidth="1"/>
    <col min="3075" max="3075" width="17.28515625" style="4" customWidth="1"/>
    <col min="3076" max="3076" width="13.7109375" style="4" customWidth="1"/>
    <col min="3077" max="3077" width="16.28515625" style="4" customWidth="1"/>
    <col min="3078" max="3078" width="12.7109375" style="4" customWidth="1"/>
    <col min="3079" max="3079" width="19.5703125" style="4" customWidth="1"/>
    <col min="3080" max="3080" width="20" style="4" customWidth="1"/>
    <col min="3081" max="3081" width="11.7109375" style="4" customWidth="1"/>
    <col min="3082" max="3082" width="10.7109375" style="4" customWidth="1"/>
    <col min="3083" max="3083" width="13.7109375" style="4" bestFit="1" customWidth="1"/>
    <col min="3084" max="3084" width="13.5703125" style="4" customWidth="1"/>
    <col min="3085" max="3085" width="17.28515625" style="4" customWidth="1"/>
    <col min="3086" max="3086" width="21.7109375" style="4" customWidth="1"/>
    <col min="3087" max="3087" width="12" style="4" customWidth="1"/>
    <col min="3088" max="3088" width="8.5703125" style="4"/>
    <col min="3089" max="3089" width="12" style="4" customWidth="1"/>
    <col min="3090" max="3090" width="11.42578125" style="4" customWidth="1"/>
    <col min="3091" max="3092" width="12" style="4" customWidth="1"/>
    <col min="3093" max="3327" width="8.5703125" style="4"/>
    <col min="3328" max="3328" width="5.5703125" style="4" customWidth="1"/>
    <col min="3329" max="3329" width="13.28515625" style="4" bestFit="1" customWidth="1"/>
    <col min="3330" max="3330" width="17.7109375" style="4" customWidth="1"/>
    <col min="3331" max="3331" width="17.28515625" style="4" customWidth="1"/>
    <col min="3332" max="3332" width="13.7109375" style="4" customWidth="1"/>
    <col min="3333" max="3333" width="16.28515625" style="4" customWidth="1"/>
    <col min="3334" max="3334" width="12.7109375" style="4" customWidth="1"/>
    <col min="3335" max="3335" width="19.5703125" style="4" customWidth="1"/>
    <col min="3336" max="3336" width="20" style="4" customWidth="1"/>
    <col min="3337" max="3337" width="11.7109375" style="4" customWidth="1"/>
    <col min="3338" max="3338" width="10.7109375" style="4" customWidth="1"/>
    <col min="3339" max="3339" width="13.7109375" style="4" bestFit="1" customWidth="1"/>
    <col min="3340" max="3340" width="13.5703125" style="4" customWidth="1"/>
    <col min="3341" max="3341" width="17.28515625" style="4" customWidth="1"/>
    <col min="3342" max="3342" width="21.7109375" style="4" customWidth="1"/>
    <col min="3343" max="3343" width="12" style="4" customWidth="1"/>
    <col min="3344" max="3344" width="8.5703125" style="4"/>
    <col min="3345" max="3345" width="12" style="4" customWidth="1"/>
    <col min="3346" max="3346" width="11.42578125" style="4" customWidth="1"/>
    <col min="3347" max="3348" width="12" style="4" customWidth="1"/>
    <col min="3349" max="3583" width="8.5703125" style="4"/>
    <col min="3584" max="3584" width="5.5703125" style="4" customWidth="1"/>
    <col min="3585" max="3585" width="13.28515625" style="4" bestFit="1" customWidth="1"/>
    <col min="3586" max="3586" width="17.7109375" style="4" customWidth="1"/>
    <col min="3587" max="3587" width="17.28515625" style="4" customWidth="1"/>
    <col min="3588" max="3588" width="13.7109375" style="4" customWidth="1"/>
    <col min="3589" max="3589" width="16.28515625" style="4" customWidth="1"/>
    <col min="3590" max="3590" width="12.7109375" style="4" customWidth="1"/>
    <col min="3591" max="3591" width="19.5703125" style="4" customWidth="1"/>
    <col min="3592" max="3592" width="20" style="4" customWidth="1"/>
    <col min="3593" max="3593" width="11.7109375" style="4" customWidth="1"/>
    <col min="3594" max="3594" width="10.7109375" style="4" customWidth="1"/>
    <col min="3595" max="3595" width="13.7109375" style="4" bestFit="1" customWidth="1"/>
    <col min="3596" max="3596" width="13.5703125" style="4" customWidth="1"/>
    <col min="3597" max="3597" width="17.28515625" style="4" customWidth="1"/>
    <col min="3598" max="3598" width="21.7109375" style="4" customWidth="1"/>
    <col min="3599" max="3599" width="12" style="4" customWidth="1"/>
    <col min="3600" max="3600" width="8.5703125" style="4"/>
    <col min="3601" max="3601" width="12" style="4" customWidth="1"/>
    <col min="3602" max="3602" width="11.42578125" style="4" customWidth="1"/>
    <col min="3603" max="3604" width="12" style="4" customWidth="1"/>
    <col min="3605" max="3839" width="8.5703125" style="4"/>
    <col min="3840" max="3840" width="5.5703125" style="4" customWidth="1"/>
    <col min="3841" max="3841" width="13.28515625" style="4" bestFit="1" customWidth="1"/>
    <col min="3842" max="3842" width="17.7109375" style="4" customWidth="1"/>
    <col min="3843" max="3843" width="17.28515625" style="4" customWidth="1"/>
    <col min="3844" max="3844" width="13.7109375" style="4" customWidth="1"/>
    <col min="3845" max="3845" width="16.28515625" style="4" customWidth="1"/>
    <col min="3846" max="3846" width="12.7109375" style="4" customWidth="1"/>
    <col min="3847" max="3847" width="19.5703125" style="4" customWidth="1"/>
    <col min="3848" max="3848" width="20" style="4" customWidth="1"/>
    <col min="3849" max="3849" width="11.7109375" style="4" customWidth="1"/>
    <col min="3850" max="3850" width="10.7109375" style="4" customWidth="1"/>
    <col min="3851" max="3851" width="13.7109375" style="4" bestFit="1" customWidth="1"/>
    <col min="3852" max="3852" width="13.5703125" style="4" customWidth="1"/>
    <col min="3853" max="3853" width="17.28515625" style="4" customWidth="1"/>
    <col min="3854" max="3854" width="21.7109375" style="4" customWidth="1"/>
    <col min="3855" max="3855" width="12" style="4" customWidth="1"/>
    <col min="3856" max="3856" width="8.5703125" style="4"/>
    <col min="3857" max="3857" width="12" style="4" customWidth="1"/>
    <col min="3858" max="3858" width="11.42578125" style="4" customWidth="1"/>
    <col min="3859" max="3860" width="12" style="4" customWidth="1"/>
    <col min="3861" max="4095" width="8.5703125" style="4"/>
    <col min="4096" max="4096" width="5.5703125" style="4" customWidth="1"/>
    <col min="4097" max="4097" width="13.28515625" style="4" bestFit="1" customWidth="1"/>
    <col min="4098" max="4098" width="17.7109375" style="4" customWidth="1"/>
    <col min="4099" max="4099" width="17.28515625" style="4" customWidth="1"/>
    <col min="4100" max="4100" width="13.7109375" style="4" customWidth="1"/>
    <col min="4101" max="4101" width="16.28515625" style="4" customWidth="1"/>
    <col min="4102" max="4102" width="12.7109375" style="4" customWidth="1"/>
    <col min="4103" max="4103" width="19.5703125" style="4" customWidth="1"/>
    <col min="4104" max="4104" width="20" style="4" customWidth="1"/>
    <col min="4105" max="4105" width="11.7109375" style="4" customWidth="1"/>
    <col min="4106" max="4106" width="10.7109375" style="4" customWidth="1"/>
    <col min="4107" max="4107" width="13.7109375" style="4" bestFit="1" customWidth="1"/>
    <col min="4108" max="4108" width="13.5703125" style="4" customWidth="1"/>
    <col min="4109" max="4109" width="17.28515625" style="4" customWidth="1"/>
    <col min="4110" max="4110" width="21.7109375" style="4" customWidth="1"/>
    <col min="4111" max="4111" width="12" style="4" customWidth="1"/>
    <col min="4112" max="4112" width="8.5703125" style="4"/>
    <col min="4113" max="4113" width="12" style="4" customWidth="1"/>
    <col min="4114" max="4114" width="11.42578125" style="4" customWidth="1"/>
    <col min="4115" max="4116" width="12" style="4" customWidth="1"/>
    <col min="4117" max="4351" width="8.5703125" style="4"/>
    <col min="4352" max="4352" width="5.5703125" style="4" customWidth="1"/>
    <col min="4353" max="4353" width="13.28515625" style="4" bestFit="1" customWidth="1"/>
    <col min="4354" max="4354" width="17.7109375" style="4" customWidth="1"/>
    <col min="4355" max="4355" width="17.28515625" style="4" customWidth="1"/>
    <col min="4356" max="4356" width="13.7109375" style="4" customWidth="1"/>
    <col min="4357" max="4357" width="16.28515625" style="4" customWidth="1"/>
    <col min="4358" max="4358" width="12.7109375" style="4" customWidth="1"/>
    <col min="4359" max="4359" width="19.5703125" style="4" customWidth="1"/>
    <col min="4360" max="4360" width="20" style="4" customWidth="1"/>
    <col min="4361" max="4361" width="11.7109375" style="4" customWidth="1"/>
    <col min="4362" max="4362" width="10.7109375" style="4" customWidth="1"/>
    <col min="4363" max="4363" width="13.7109375" style="4" bestFit="1" customWidth="1"/>
    <col min="4364" max="4364" width="13.5703125" style="4" customWidth="1"/>
    <col min="4365" max="4365" width="17.28515625" style="4" customWidth="1"/>
    <col min="4366" max="4366" width="21.7109375" style="4" customWidth="1"/>
    <col min="4367" max="4367" width="12" style="4" customWidth="1"/>
    <col min="4368" max="4368" width="8.5703125" style="4"/>
    <col min="4369" max="4369" width="12" style="4" customWidth="1"/>
    <col min="4370" max="4370" width="11.42578125" style="4" customWidth="1"/>
    <col min="4371" max="4372" width="12" style="4" customWidth="1"/>
    <col min="4373" max="4607" width="8.5703125" style="4"/>
    <col min="4608" max="4608" width="5.5703125" style="4" customWidth="1"/>
    <col min="4609" max="4609" width="13.28515625" style="4" bestFit="1" customWidth="1"/>
    <col min="4610" max="4610" width="17.7109375" style="4" customWidth="1"/>
    <col min="4611" max="4611" width="17.28515625" style="4" customWidth="1"/>
    <col min="4612" max="4612" width="13.7109375" style="4" customWidth="1"/>
    <col min="4613" max="4613" width="16.28515625" style="4" customWidth="1"/>
    <col min="4614" max="4614" width="12.7109375" style="4" customWidth="1"/>
    <col min="4615" max="4615" width="19.5703125" style="4" customWidth="1"/>
    <col min="4616" max="4616" width="20" style="4" customWidth="1"/>
    <col min="4617" max="4617" width="11.7109375" style="4" customWidth="1"/>
    <col min="4618" max="4618" width="10.7109375" style="4" customWidth="1"/>
    <col min="4619" max="4619" width="13.7109375" style="4" bestFit="1" customWidth="1"/>
    <col min="4620" max="4620" width="13.5703125" style="4" customWidth="1"/>
    <col min="4621" max="4621" width="17.28515625" style="4" customWidth="1"/>
    <col min="4622" max="4622" width="21.7109375" style="4" customWidth="1"/>
    <col min="4623" max="4623" width="12" style="4" customWidth="1"/>
    <col min="4624" max="4624" width="8.5703125" style="4"/>
    <col min="4625" max="4625" width="12" style="4" customWidth="1"/>
    <col min="4626" max="4626" width="11.42578125" style="4" customWidth="1"/>
    <col min="4627" max="4628" width="12" style="4" customWidth="1"/>
    <col min="4629" max="4863" width="8.5703125" style="4"/>
    <col min="4864" max="4864" width="5.5703125" style="4" customWidth="1"/>
    <col min="4865" max="4865" width="13.28515625" style="4" bestFit="1" customWidth="1"/>
    <col min="4866" max="4866" width="17.7109375" style="4" customWidth="1"/>
    <col min="4867" max="4867" width="17.28515625" style="4" customWidth="1"/>
    <col min="4868" max="4868" width="13.7109375" style="4" customWidth="1"/>
    <col min="4869" max="4869" width="16.28515625" style="4" customWidth="1"/>
    <col min="4870" max="4870" width="12.7109375" style="4" customWidth="1"/>
    <col min="4871" max="4871" width="19.5703125" style="4" customWidth="1"/>
    <col min="4872" max="4872" width="20" style="4" customWidth="1"/>
    <col min="4873" max="4873" width="11.7109375" style="4" customWidth="1"/>
    <col min="4874" max="4874" width="10.7109375" style="4" customWidth="1"/>
    <col min="4875" max="4875" width="13.7109375" style="4" bestFit="1" customWidth="1"/>
    <col min="4876" max="4876" width="13.5703125" style="4" customWidth="1"/>
    <col min="4877" max="4877" width="17.28515625" style="4" customWidth="1"/>
    <col min="4878" max="4878" width="21.7109375" style="4" customWidth="1"/>
    <col min="4879" max="4879" width="12" style="4" customWidth="1"/>
    <col min="4880" max="4880" width="8.5703125" style="4"/>
    <col min="4881" max="4881" width="12" style="4" customWidth="1"/>
    <col min="4882" max="4882" width="11.42578125" style="4" customWidth="1"/>
    <col min="4883" max="4884" width="12" style="4" customWidth="1"/>
    <col min="4885" max="5119" width="8.5703125" style="4"/>
    <col min="5120" max="5120" width="5.5703125" style="4" customWidth="1"/>
    <col min="5121" max="5121" width="13.28515625" style="4" bestFit="1" customWidth="1"/>
    <col min="5122" max="5122" width="17.7109375" style="4" customWidth="1"/>
    <col min="5123" max="5123" width="17.28515625" style="4" customWidth="1"/>
    <col min="5124" max="5124" width="13.7109375" style="4" customWidth="1"/>
    <col min="5125" max="5125" width="16.28515625" style="4" customWidth="1"/>
    <col min="5126" max="5126" width="12.7109375" style="4" customWidth="1"/>
    <col min="5127" max="5127" width="19.5703125" style="4" customWidth="1"/>
    <col min="5128" max="5128" width="20" style="4" customWidth="1"/>
    <col min="5129" max="5129" width="11.7109375" style="4" customWidth="1"/>
    <col min="5130" max="5130" width="10.7109375" style="4" customWidth="1"/>
    <col min="5131" max="5131" width="13.7109375" style="4" bestFit="1" customWidth="1"/>
    <col min="5132" max="5132" width="13.5703125" style="4" customWidth="1"/>
    <col min="5133" max="5133" width="17.28515625" style="4" customWidth="1"/>
    <col min="5134" max="5134" width="21.7109375" style="4" customWidth="1"/>
    <col min="5135" max="5135" width="12" style="4" customWidth="1"/>
    <col min="5136" max="5136" width="8.5703125" style="4"/>
    <col min="5137" max="5137" width="12" style="4" customWidth="1"/>
    <col min="5138" max="5138" width="11.42578125" style="4" customWidth="1"/>
    <col min="5139" max="5140" width="12" style="4" customWidth="1"/>
    <col min="5141" max="5375" width="8.5703125" style="4"/>
    <col min="5376" max="5376" width="5.5703125" style="4" customWidth="1"/>
    <col min="5377" max="5377" width="13.28515625" style="4" bestFit="1" customWidth="1"/>
    <col min="5378" max="5378" width="17.7109375" style="4" customWidth="1"/>
    <col min="5379" max="5379" width="17.28515625" style="4" customWidth="1"/>
    <col min="5380" max="5380" width="13.7109375" style="4" customWidth="1"/>
    <col min="5381" max="5381" width="16.28515625" style="4" customWidth="1"/>
    <col min="5382" max="5382" width="12.7109375" style="4" customWidth="1"/>
    <col min="5383" max="5383" width="19.5703125" style="4" customWidth="1"/>
    <col min="5384" max="5384" width="20" style="4" customWidth="1"/>
    <col min="5385" max="5385" width="11.7109375" style="4" customWidth="1"/>
    <col min="5386" max="5386" width="10.7109375" style="4" customWidth="1"/>
    <col min="5387" max="5387" width="13.7109375" style="4" bestFit="1" customWidth="1"/>
    <col min="5388" max="5388" width="13.5703125" style="4" customWidth="1"/>
    <col min="5389" max="5389" width="17.28515625" style="4" customWidth="1"/>
    <col min="5390" max="5390" width="21.7109375" style="4" customWidth="1"/>
    <col min="5391" max="5391" width="12" style="4" customWidth="1"/>
    <col min="5392" max="5392" width="8.5703125" style="4"/>
    <col min="5393" max="5393" width="12" style="4" customWidth="1"/>
    <col min="5394" max="5394" width="11.42578125" style="4" customWidth="1"/>
    <col min="5395" max="5396" width="12" style="4" customWidth="1"/>
    <col min="5397" max="5631" width="8.5703125" style="4"/>
    <col min="5632" max="5632" width="5.5703125" style="4" customWidth="1"/>
    <col min="5633" max="5633" width="13.28515625" style="4" bestFit="1" customWidth="1"/>
    <col min="5634" max="5634" width="17.7109375" style="4" customWidth="1"/>
    <col min="5635" max="5635" width="17.28515625" style="4" customWidth="1"/>
    <col min="5636" max="5636" width="13.7109375" style="4" customWidth="1"/>
    <col min="5637" max="5637" width="16.28515625" style="4" customWidth="1"/>
    <col min="5638" max="5638" width="12.7109375" style="4" customWidth="1"/>
    <col min="5639" max="5639" width="19.5703125" style="4" customWidth="1"/>
    <col min="5640" max="5640" width="20" style="4" customWidth="1"/>
    <col min="5641" max="5641" width="11.7109375" style="4" customWidth="1"/>
    <col min="5642" max="5642" width="10.7109375" style="4" customWidth="1"/>
    <col min="5643" max="5643" width="13.7109375" style="4" bestFit="1" customWidth="1"/>
    <col min="5644" max="5644" width="13.5703125" style="4" customWidth="1"/>
    <col min="5645" max="5645" width="17.28515625" style="4" customWidth="1"/>
    <col min="5646" max="5646" width="21.7109375" style="4" customWidth="1"/>
    <col min="5647" max="5647" width="12" style="4" customWidth="1"/>
    <col min="5648" max="5648" width="8.5703125" style="4"/>
    <col min="5649" max="5649" width="12" style="4" customWidth="1"/>
    <col min="5650" max="5650" width="11.42578125" style="4" customWidth="1"/>
    <col min="5651" max="5652" width="12" style="4" customWidth="1"/>
    <col min="5653" max="5887" width="8.5703125" style="4"/>
    <col min="5888" max="5888" width="5.5703125" style="4" customWidth="1"/>
    <col min="5889" max="5889" width="13.28515625" style="4" bestFit="1" customWidth="1"/>
    <col min="5890" max="5890" width="17.7109375" style="4" customWidth="1"/>
    <col min="5891" max="5891" width="17.28515625" style="4" customWidth="1"/>
    <col min="5892" max="5892" width="13.7109375" style="4" customWidth="1"/>
    <col min="5893" max="5893" width="16.28515625" style="4" customWidth="1"/>
    <col min="5894" max="5894" width="12.7109375" style="4" customWidth="1"/>
    <col min="5895" max="5895" width="19.5703125" style="4" customWidth="1"/>
    <col min="5896" max="5896" width="20" style="4" customWidth="1"/>
    <col min="5897" max="5897" width="11.7109375" style="4" customWidth="1"/>
    <col min="5898" max="5898" width="10.7109375" style="4" customWidth="1"/>
    <col min="5899" max="5899" width="13.7109375" style="4" bestFit="1" customWidth="1"/>
    <col min="5900" max="5900" width="13.5703125" style="4" customWidth="1"/>
    <col min="5901" max="5901" width="17.28515625" style="4" customWidth="1"/>
    <col min="5902" max="5902" width="21.7109375" style="4" customWidth="1"/>
    <col min="5903" max="5903" width="12" style="4" customWidth="1"/>
    <col min="5904" max="5904" width="8.5703125" style="4"/>
    <col min="5905" max="5905" width="12" style="4" customWidth="1"/>
    <col min="5906" max="5906" width="11.42578125" style="4" customWidth="1"/>
    <col min="5907" max="5908" width="12" style="4" customWidth="1"/>
    <col min="5909" max="6143" width="8.5703125" style="4"/>
    <col min="6144" max="6144" width="5.5703125" style="4" customWidth="1"/>
    <col min="6145" max="6145" width="13.28515625" style="4" bestFit="1" customWidth="1"/>
    <col min="6146" max="6146" width="17.7109375" style="4" customWidth="1"/>
    <col min="6147" max="6147" width="17.28515625" style="4" customWidth="1"/>
    <col min="6148" max="6148" width="13.7109375" style="4" customWidth="1"/>
    <col min="6149" max="6149" width="16.28515625" style="4" customWidth="1"/>
    <col min="6150" max="6150" width="12.7109375" style="4" customWidth="1"/>
    <col min="6151" max="6151" width="19.5703125" style="4" customWidth="1"/>
    <col min="6152" max="6152" width="20" style="4" customWidth="1"/>
    <col min="6153" max="6153" width="11.7109375" style="4" customWidth="1"/>
    <col min="6154" max="6154" width="10.7109375" style="4" customWidth="1"/>
    <col min="6155" max="6155" width="13.7109375" style="4" bestFit="1" customWidth="1"/>
    <col min="6156" max="6156" width="13.5703125" style="4" customWidth="1"/>
    <col min="6157" max="6157" width="17.28515625" style="4" customWidth="1"/>
    <col min="6158" max="6158" width="21.7109375" style="4" customWidth="1"/>
    <col min="6159" max="6159" width="12" style="4" customWidth="1"/>
    <col min="6160" max="6160" width="8.5703125" style="4"/>
    <col min="6161" max="6161" width="12" style="4" customWidth="1"/>
    <col min="6162" max="6162" width="11.42578125" style="4" customWidth="1"/>
    <col min="6163" max="6164" width="12" style="4" customWidth="1"/>
    <col min="6165" max="6399" width="8.5703125" style="4"/>
    <col min="6400" max="6400" width="5.5703125" style="4" customWidth="1"/>
    <col min="6401" max="6401" width="13.28515625" style="4" bestFit="1" customWidth="1"/>
    <col min="6402" max="6402" width="17.7109375" style="4" customWidth="1"/>
    <col min="6403" max="6403" width="17.28515625" style="4" customWidth="1"/>
    <col min="6404" max="6404" width="13.7109375" style="4" customWidth="1"/>
    <col min="6405" max="6405" width="16.28515625" style="4" customWidth="1"/>
    <col min="6406" max="6406" width="12.7109375" style="4" customWidth="1"/>
    <col min="6407" max="6407" width="19.5703125" style="4" customWidth="1"/>
    <col min="6408" max="6408" width="20" style="4" customWidth="1"/>
    <col min="6409" max="6409" width="11.7109375" style="4" customWidth="1"/>
    <col min="6410" max="6410" width="10.7109375" style="4" customWidth="1"/>
    <col min="6411" max="6411" width="13.7109375" style="4" bestFit="1" customWidth="1"/>
    <col min="6412" max="6412" width="13.5703125" style="4" customWidth="1"/>
    <col min="6413" max="6413" width="17.28515625" style="4" customWidth="1"/>
    <col min="6414" max="6414" width="21.7109375" style="4" customWidth="1"/>
    <col min="6415" max="6415" width="12" style="4" customWidth="1"/>
    <col min="6416" max="6416" width="8.5703125" style="4"/>
    <col min="6417" max="6417" width="12" style="4" customWidth="1"/>
    <col min="6418" max="6418" width="11.42578125" style="4" customWidth="1"/>
    <col min="6419" max="6420" width="12" style="4" customWidth="1"/>
    <col min="6421" max="6655" width="8.5703125" style="4"/>
    <col min="6656" max="6656" width="5.5703125" style="4" customWidth="1"/>
    <col min="6657" max="6657" width="13.28515625" style="4" bestFit="1" customWidth="1"/>
    <col min="6658" max="6658" width="17.7109375" style="4" customWidth="1"/>
    <col min="6659" max="6659" width="17.28515625" style="4" customWidth="1"/>
    <col min="6660" max="6660" width="13.7109375" style="4" customWidth="1"/>
    <col min="6661" max="6661" width="16.28515625" style="4" customWidth="1"/>
    <col min="6662" max="6662" width="12.7109375" style="4" customWidth="1"/>
    <col min="6663" max="6663" width="19.5703125" style="4" customWidth="1"/>
    <col min="6664" max="6664" width="20" style="4" customWidth="1"/>
    <col min="6665" max="6665" width="11.7109375" style="4" customWidth="1"/>
    <col min="6666" max="6666" width="10.7109375" style="4" customWidth="1"/>
    <col min="6667" max="6667" width="13.7109375" style="4" bestFit="1" customWidth="1"/>
    <col min="6668" max="6668" width="13.5703125" style="4" customWidth="1"/>
    <col min="6669" max="6669" width="17.28515625" style="4" customWidth="1"/>
    <col min="6670" max="6670" width="21.7109375" style="4" customWidth="1"/>
    <col min="6671" max="6671" width="12" style="4" customWidth="1"/>
    <col min="6672" max="6672" width="8.5703125" style="4"/>
    <col min="6673" max="6673" width="12" style="4" customWidth="1"/>
    <col min="6674" max="6674" width="11.42578125" style="4" customWidth="1"/>
    <col min="6675" max="6676" width="12" style="4" customWidth="1"/>
    <col min="6677" max="6911" width="8.5703125" style="4"/>
    <col min="6912" max="6912" width="5.5703125" style="4" customWidth="1"/>
    <col min="6913" max="6913" width="13.28515625" style="4" bestFit="1" customWidth="1"/>
    <col min="6914" max="6914" width="17.7109375" style="4" customWidth="1"/>
    <col min="6915" max="6915" width="17.28515625" style="4" customWidth="1"/>
    <col min="6916" max="6916" width="13.7109375" style="4" customWidth="1"/>
    <col min="6917" max="6917" width="16.28515625" style="4" customWidth="1"/>
    <col min="6918" max="6918" width="12.7109375" style="4" customWidth="1"/>
    <col min="6919" max="6919" width="19.5703125" style="4" customWidth="1"/>
    <col min="6920" max="6920" width="20" style="4" customWidth="1"/>
    <col min="6921" max="6921" width="11.7109375" style="4" customWidth="1"/>
    <col min="6922" max="6922" width="10.7109375" style="4" customWidth="1"/>
    <col min="6923" max="6923" width="13.7109375" style="4" bestFit="1" customWidth="1"/>
    <col min="6924" max="6924" width="13.5703125" style="4" customWidth="1"/>
    <col min="6925" max="6925" width="17.28515625" style="4" customWidth="1"/>
    <col min="6926" max="6926" width="21.7109375" style="4" customWidth="1"/>
    <col min="6927" max="6927" width="12" style="4" customWidth="1"/>
    <col min="6928" max="6928" width="8.5703125" style="4"/>
    <col min="6929" max="6929" width="12" style="4" customWidth="1"/>
    <col min="6930" max="6930" width="11.42578125" style="4" customWidth="1"/>
    <col min="6931" max="6932" width="12" style="4" customWidth="1"/>
    <col min="6933" max="7167" width="8.5703125" style="4"/>
    <col min="7168" max="7168" width="5.5703125" style="4" customWidth="1"/>
    <col min="7169" max="7169" width="13.28515625" style="4" bestFit="1" customWidth="1"/>
    <col min="7170" max="7170" width="17.7109375" style="4" customWidth="1"/>
    <col min="7171" max="7171" width="17.28515625" style="4" customWidth="1"/>
    <col min="7172" max="7172" width="13.7109375" style="4" customWidth="1"/>
    <col min="7173" max="7173" width="16.28515625" style="4" customWidth="1"/>
    <col min="7174" max="7174" width="12.7109375" style="4" customWidth="1"/>
    <col min="7175" max="7175" width="19.5703125" style="4" customWidth="1"/>
    <col min="7176" max="7176" width="20" style="4" customWidth="1"/>
    <col min="7177" max="7177" width="11.7109375" style="4" customWidth="1"/>
    <col min="7178" max="7178" width="10.7109375" style="4" customWidth="1"/>
    <col min="7179" max="7179" width="13.7109375" style="4" bestFit="1" customWidth="1"/>
    <col min="7180" max="7180" width="13.5703125" style="4" customWidth="1"/>
    <col min="7181" max="7181" width="17.28515625" style="4" customWidth="1"/>
    <col min="7182" max="7182" width="21.7109375" style="4" customWidth="1"/>
    <col min="7183" max="7183" width="12" style="4" customWidth="1"/>
    <col min="7184" max="7184" width="8.5703125" style="4"/>
    <col min="7185" max="7185" width="12" style="4" customWidth="1"/>
    <col min="7186" max="7186" width="11.42578125" style="4" customWidth="1"/>
    <col min="7187" max="7188" width="12" style="4" customWidth="1"/>
    <col min="7189" max="7423" width="8.5703125" style="4"/>
    <col min="7424" max="7424" width="5.5703125" style="4" customWidth="1"/>
    <col min="7425" max="7425" width="13.28515625" style="4" bestFit="1" customWidth="1"/>
    <col min="7426" max="7426" width="17.7109375" style="4" customWidth="1"/>
    <col min="7427" max="7427" width="17.28515625" style="4" customWidth="1"/>
    <col min="7428" max="7428" width="13.7109375" style="4" customWidth="1"/>
    <col min="7429" max="7429" width="16.28515625" style="4" customWidth="1"/>
    <col min="7430" max="7430" width="12.7109375" style="4" customWidth="1"/>
    <col min="7431" max="7431" width="19.5703125" style="4" customWidth="1"/>
    <col min="7432" max="7432" width="20" style="4" customWidth="1"/>
    <col min="7433" max="7433" width="11.7109375" style="4" customWidth="1"/>
    <col min="7434" max="7434" width="10.7109375" style="4" customWidth="1"/>
    <col min="7435" max="7435" width="13.7109375" style="4" bestFit="1" customWidth="1"/>
    <col min="7436" max="7436" width="13.5703125" style="4" customWidth="1"/>
    <col min="7437" max="7437" width="17.28515625" style="4" customWidth="1"/>
    <col min="7438" max="7438" width="21.7109375" style="4" customWidth="1"/>
    <col min="7439" max="7439" width="12" style="4" customWidth="1"/>
    <col min="7440" max="7440" width="8.5703125" style="4"/>
    <col min="7441" max="7441" width="12" style="4" customWidth="1"/>
    <col min="7442" max="7442" width="11.42578125" style="4" customWidth="1"/>
    <col min="7443" max="7444" width="12" style="4" customWidth="1"/>
    <col min="7445" max="7679" width="8.5703125" style="4"/>
    <col min="7680" max="7680" width="5.5703125" style="4" customWidth="1"/>
    <col min="7681" max="7681" width="13.28515625" style="4" bestFit="1" customWidth="1"/>
    <col min="7682" max="7682" width="17.7109375" style="4" customWidth="1"/>
    <col min="7683" max="7683" width="17.28515625" style="4" customWidth="1"/>
    <col min="7684" max="7684" width="13.7109375" style="4" customWidth="1"/>
    <col min="7685" max="7685" width="16.28515625" style="4" customWidth="1"/>
    <col min="7686" max="7686" width="12.7109375" style="4" customWidth="1"/>
    <col min="7687" max="7687" width="19.5703125" style="4" customWidth="1"/>
    <col min="7688" max="7688" width="20" style="4" customWidth="1"/>
    <col min="7689" max="7689" width="11.7109375" style="4" customWidth="1"/>
    <col min="7690" max="7690" width="10.7109375" style="4" customWidth="1"/>
    <col min="7691" max="7691" width="13.7109375" style="4" bestFit="1" customWidth="1"/>
    <col min="7692" max="7692" width="13.5703125" style="4" customWidth="1"/>
    <col min="7693" max="7693" width="17.28515625" style="4" customWidth="1"/>
    <col min="7694" max="7694" width="21.7109375" style="4" customWidth="1"/>
    <col min="7695" max="7695" width="12" style="4" customWidth="1"/>
    <col min="7696" max="7696" width="8.5703125" style="4"/>
    <col min="7697" max="7697" width="12" style="4" customWidth="1"/>
    <col min="7698" max="7698" width="11.42578125" style="4" customWidth="1"/>
    <col min="7699" max="7700" width="12" style="4" customWidth="1"/>
    <col min="7701" max="7935" width="8.5703125" style="4"/>
    <col min="7936" max="7936" width="5.5703125" style="4" customWidth="1"/>
    <col min="7937" max="7937" width="13.28515625" style="4" bestFit="1" customWidth="1"/>
    <col min="7938" max="7938" width="17.7109375" style="4" customWidth="1"/>
    <col min="7939" max="7939" width="17.28515625" style="4" customWidth="1"/>
    <col min="7940" max="7940" width="13.7109375" style="4" customWidth="1"/>
    <col min="7941" max="7941" width="16.28515625" style="4" customWidth="1"/>
    <col min="7942" max="7942" width="12.7109375" style="4" customWidth="1"/>
    <col min="7943" max="7943" width="19.5703125" style="4" customWidth="1"/>
    <col min="7944" max="7944" width="20" style="4" customWidth="1"/>
    <col min="7945" max="7945" width="11.7109375" style="4" customWidth="1"/>
    <col min="7946" max="7946" width="10.7109375" style="4" customWidth="1"/>
    <col min="7947" max="7947" width="13.7109375" style="4" bestFit="1" customWidth="1"/>
    <col min="7948" max="7948" width="13.5703125" style="4" customWidth="1"/>
    <col min="7949" max="7949" width="17.28515625" style="4" customWidth="1"/>
    <col min="7950" max="7950" width="21.7109375" style="4" customWidth="1"/>
    <col min="7951" max="7951" width="12" style="4" customWidth="1"/>
    <col min="7952" max="7952" width="8.5703125" style="4"/>
    <col min="7953" max="7953" width="12" style="4" customWidth="1"/>
    <col min="7954" max="7954" width="11.42578125" style="4" customWidth="1"/>
    <col min="7955" max="7956" width="12" style="4" customWidth="1"/>
    <col min="7957" max="8191" width="8.5703125" style="4"/>
    <col min="8192" max="8192" width="5.5703125" style="4" customWidth="1"/>
    <col min="8193" max="8193" width="13.28515625" style="4" bestFit="1" customWidth="1"/>
    <col min="8194" max="8194" width="17.7109375" style="4" customWidth="1"/>
    <col min="8195" max="8195" width="17.28515625" style="4" customWidth="1"/>
    <col min="8196" max="8196" width="13.7109375" style="4" customWidth="1"/>
    <col min="8197" max="8197" width="16.28515625" style="4" customWidth="1"/>
    <col min="8198" max="8198" width="12.7109375" style="4" customWidth="1"/>
    <col min="8199" max="8199" width="19.5703125" style="4" customWidth="1"/>
    <col min="8200" max="8200" width="20" style="4" customWidth="1"/>
    <col min="8201" max="8201" width="11.7109375" style="4" customWidth="1"/>
    <col min="8202" max="8202" width="10.7109375" style="4" customWidth="1"/>
    <col min="8203" max="8203" width="13.7109375" style="4" bestFit="1" customWidth="1"/>
    <col min="8204" max="8204" width="13.5703125" style="4" customWidth="1"/>
    <col min="8205" max="8205" width="17.28515625" style="4" customWidth="1"/>
    <col min="8206" max="8206" width="21.7109375" style="4" customWidth="1"/>
    <col min="8207" max="8207" width="12" style="4" customWidth="1"/>
    <col min="8208" max="8208" width="8.5703125" style="4"/>
    <col min="8209" max="8209" width="12" style="4" customWidth="1"/>
    <col min="8210" max="8210" width="11.42578125" style="4" customWidth="1"/>
    <col min="8211" max="8212" width="12" style="4" customWidth="1"/>
    <col min="8213" max="8447" width="8.5703125" style="4"/>
    <col min="8448" max="8448" width="5.5703125" style="4" customWidth="1"/>
    <col min="8449" max="8449" width="13.28515625" style="4" bestFit="1" customWidth="1"/>
    <col min="8450" max="8450" width="17.7109375" style="4" customWidth="1"/>
    <col min="8451" max="8451" width="17.28515625" style="4" customWidth="1"/>
    <col min="8452" max="8452" width="13.7109375" style="4" customWidth="1"/>
    <col min="8453" max="8453" width="16.28515625" style="4" customWidth="1"/>
    <col min="8454" max="8454" width="12.7109375" style="4" customWidth="1"/>
    <col min="8455" max="8455" width="19.5703125" style="4" customWidth="1"/>
    <col min="8456" max="8456" width="20" style="4" customWidth="1"/>
    <col min="8457" max="8457" width="11.7109375" style="4" customWidth="1"/>
    <col min="8458" max="8458" width="10.7109375" style="4" customWidth="1"/>
    <col min="8459" max="8459" width="13.7109375" style="4" bestFit="1" customWidth="1"/>
    <col min="8460" max="8460" width="13.5703125" style="4" customWidth="1"/>
    <col min="8461" max="8461" width="17.28515625" style="4" customWidth="1"/>
    <col min="8462" max="8462" width="21.7109375" style="4" customWidth="1"/>
    <col min="8463" max="8463" width="12" style="4" customWidth="1"/>
    <col min="8464" max="8464" width="8.5703125" style="4"/>
    <col min="8465" max="8465" width="12" style="4" customWidth="1"/>
    <col min="8466" max="8466" width="11.42578125" style="4" customWidth="1"/>
    <col min="8467" max="8468" width="12" style="4" customWidth="1"/>
    <col min="8469" max="8703" width="8.5703125" style="4"/>
    <col min="8704" max="8704" width="5.5703125" style="4" customWidth="1"/>
    <col min="8705" max="8705" width="13.28515625" style="4" bestFit="1" customWidth="1"/>
    <col min="8706" max="8706" width="17.7109375" style="4" customWidth="1"/>
    <col min="8707" max="8707" width="17.28515625" style="4" customWidth="1"/>
    <col min="8708" max="8708" width="13.7109375" style="4" customWidth="1"/>
    <col min="8709" max="8709" width="16.28515625" style="4" customWidth="1"/>
    <col min="8710" max="8710" width="12.7109375" style="4" customWidth="1"/>
    <col min="8711" max="8711" width="19.5703125" style="4" customWidth="1"/>
    <col min="8712" max="8712" width="20" style="4" customWidth="1"/>
    <col min="8713" max="8713" width="11.7109375" style="4" customWidth="1"/>
    <col min="8714" max="8714" width="10.7109375" style="4" customWidth="1"/>
    <col min="8715" max="8715" width="13.7109375" style="4" bestFit="1" customWidth="1"/>
    <col min="8716" max="8716" width="13.5703125" style="4" customWidth="1"/>
    <col min="8717" max="8717" width="17.28515625" style="4" customWidth="1"/>
    <col min="8718" max="8718" width="21.7109375" style="4" customWidth="1"/>
    <col min="8719" max="8719" width="12" style="4" customWidth="1"/>
    <col min="8720" max="8720" width="8.5703125" style="4"/>
    <col min="8721" max="8721" width="12" style="4" customWidth="1"/>
    <col min="8722" max="8722" width="11.42578125" style="4" customWidth="1"/>
    <col min="8723" max="8724" width="12" style="4" customWidth="1"/>
    <col min="8725" max="8959" width="8.5703125" style="4"/>
    <col min="8960" max="8960" width="5.5703125" style="4" customWidth="1"/>
    <col min="8961" max="8961" width="13.28515625" style="4" bestFit="1" customWidth="1"/>
    <col min="8962" max="8962" width="17.7109375" style="4" customWidth="1"/>
    <col min="8963" max="8963" width="17.28515625" style="4" customWidth="1"/>
    <col min="8964" max="8964" width="13.7109375" style="4" customWidth="1"/>
    <col min="8965" max="8965" width="16.28515625" style="4" customWidth="1"/>
    <col min="8966" max="8966" width="12.7109375" style="4" customWidth="1"/>
    <col min="8967" max="8967" width="19.5703125" style="4" customWidth="1"/>
    <col min="8968" max="8968" width="20" style="4" customWidth="1"/>
    <col min="8969" max="8969" width="11.7109375" style="4" customWidth="1"/>
    <col min="8970" max="8970" width="10.7109375" style="4" customWidth="1"/>
    <col min="8971" max="8971" width="13.7109375" style="4" bestFit="1" customWidth="1"/>
    <col min="8972" max="8972" width="13.5703125" style="4" customWidth="1"/>
    <col min="8973" max="8973" width="17.28515625" style="4" customWidth="1"/>
    <col min="8974" max="8974" width="21.7109375" style="4" customWidth="1"/>
    <col min="8975" max="8975" width="12" style="4" customWidth="1"/>
    <col min="8976" max="8976" width="8.5703125" style="4"/>
    <col min="8977" max="8977" width="12" style="4" customWidth="1"/>
    <col min="8978" max="8978" width="11.42578125" style="4" customWidth="1"/>
    <col min="8979" max="8980" width="12" style="4" customWidth="1"/>
    <col min="8981" max="9215" width="8.5703125" style="4"/>
    <col min="9216" max="9216" width="5.5703125" style="4" customWidth="1"/>
    <col min="9217" max="9217" width="13.28515625" style="4" bestFit="1" customWidth="1"/>
    <col min="9218" max="9218" width="17.7109375" style="4" customWidth="1"/>
    <col min="9219" max="9219" width="17.28515625" style="4" customWidth="1"/>
    <col min="9220" max="9220" width="13.7109375" style="4" customWidth="1"/>
    <col min="9221" max="9221" width="16.28515625" style="4" customWidth="1"/>
    <col min="9222" max="9222" width="12.7109375" style="4" customWidth="1"/>
    <col min="9223" max="9223" width="19.5703125" style="4" customWidth="1"/>
    <col min="9224" max="9224" width="20" style="4" customWidth="1"/>
    <col min="9225" max="9225" width="11.7109375" style="4" customWidth="1"/>
    <col min="9226" max="9226" width="10.7109375" style="4" customWidth="1"/>
    <col min="9227" max="9227" width="13.7109375" style="4" bestFit="1" customWidth="1"/>
    <col min="9228" max="9228" width="13.5703125" style="4" customWidth="1"/>
    <col min="9229" max="9229" width="17.28515625" style="4" customWidth="1"/>
    <col min="9230" max="9230" width="21.7109375" style="4" customWidth="1"/>
    <col min="9231" max="9231" width="12" style="4" customWidth="1"/>
    <col min="9232" max="9232" width="8.5703125" style="4"/>
    <col min="9233" max="9233" width="12" style="4" customWidth="1"/>
    <col min="9234" max="9234" width="11.42578125" style="4" customWidth="1"/>
    <col min="9235" max="9236" width="12" style="4" customWidth="1"/>
    <col min="9237" max="9471" width="8.5703125" style="4"/>
    <col min="9472" max="9472" width="5.5703125" style="4" customWidth="1"/>
    <col min="9473" max="9473" width="13.28515625" style="4" bestFit="1" customWidth="1"/>
    <col min="9474" max="9474" width="17.7109375" style="4" customWidth="1"/>
    <col min="9475" max="9475" width="17.28515625" style="4" customWidth="1"/>
    <col min="9476" max="9476" width="13.7109375" style="4" customWidth="1"/>
    <col min="9477" max="9477" width="16.28515625" style="4" customWidth="1"/>
    <col min="9478" max="9478" width="12.7109375" style="4" customWidth="1"/>
    <col min="9479" max="9479" width="19.5703125" style="4" customWidth="1"/>
    <col min="9480" max="9480" width="20" style="4" customWidth="1"/>
    <col min="9481" max="9481" width="11.7109375" style="4" customWidth="1"/>
    <col min="9482" max="9482" width="10.7109375" style="4" customWidth="1"/>
    <col min="9483" max="9483" width="13.7109375" style="4" bestFit="1" customWidth="1"/>
    <col min="9484" max="9484" width="13.5703125" style="4" customWidth="1"/>
    <col min="9485" max="9485" width="17.28515625" style="4" customWidth="1"/>
    <col min="9486" max="9486" width="21.7109375" style="4" customWidth="1"/>
    <col min="9487" max="9487" width="12" style="4" customWidth="1"/>
    <col min="9488" max="9488" width="8.5703125" style="4"/>
    <col min="9489" max="9489" width="12" style="4" customWidth="1"/>
    <col min="9490" max="9490" width="11.42578125" style="4" customWidth="1"/>
    <col min="9491" max="9492" width="12" style="4" customWidth="1"/>
    <col min="9493" max="9727" width="8.5703125" style="4"/>
    <col min="9728" max="9728" width="5.5703125" style="4" customWidth="1"/>
    <col min="9729" max="9729" width="13.28515625" style="4" bestFit="1" customWidth="1"/>
    <col min="9730" max="9730" width="17.7109375" style="4" customWidth="1"/>
    <col min="9731" max="9731" width="17.28515625" style="4" customWidth="1"/>
    <col min="9732" max="9732" width="13.7109375" style="4" customWidth="1"/>
    <col min="9733" max="9733" width="16.28515625" style="4" customWidth="1"/>
    <col min="9734" max="9734" width="12.7109375" style="4" customWidth="1"/>
    <col min="9735" max="9735" width="19.5703125" style="4" customWidth="1"/>
    <col min="9736" max="9736" width="20" style="4" customWidth="1"/>
    <col min="9737" max="9737" width="11.7109375" style="4" customWidth="1"/>
    <col min="9738" max="9738" width="10.7109375" style="4" customWidth="1"/>
    <col min="9739" max="9739" width="13.7109375" style="4" bestFit="1" customWidth="1"/>
    <col min="9740" max="9740" width="13.5703125" style="4" customWidth="1"/>
    <col min="9741" max="9741" width="17.28515625" style="4" customWidth="1"/>
    <col min="9742" max="9742" width="21.7109375" style="4" customWidth="1"/>
    <col min="9743" max="9743" width="12" style="4" customWidth="1"/>
    <col min="9744" max="9744" width="8.5703125" style="4"/>
    <col min="9745" max="9745" width="12" style="4" customWidth="1"/>
    <col min="9746" max="9746" width="11.42578125" style="4" customWidth="1"/>
    <col min="9747" max="9748" width="12" style="4" customWidth="1"/>
    <col min="9749" max="9983" width="8.5703125" style="4"/>
    <col min="9984" max="9984" width="5.5703125" style="4" customWidth="1"/>
    <col min="9985" max="9985" width="13.28515625" style="4" bestFit="1" customWidth="1"/>
    <col min="9986" max="9986" width="17.7109375" style="4" customWidth="1"/>
    <col min="9987" max="9987" width="17.28515625" style="4" customWidth="1"/>
    <col min="9988" max="9988" width="13.7109375" style="4" customWidth="1"/>
    <col min="9989" max="9989" width="16.28515625" style="4" customWidth="1"/>
    <col min="9990" max="9990" width="12.7109375" style="4" customWidth="1"/>
    <col min="9991" max="9991" width="19.5703125" style="4" customWidth="1"/>
    <col min="9992" max="9992" width="20" style="4" customWidth="1"/>
    <col min="9993" max="9993" width="11.7109375" style="4" customWidth="1"/>
    <col min="9994" max="9994" width="10.7109375" style="4" customWidth="1"/>
    <col min="9995" max="9995" width="13.7109375" style="4" bestFit="1" customWidth="1"/>
    <col min="9996" max="9996" width="13.5703125" style="4" customWidth="1"/>
    <col min="9997" max="9997" width="17.28515625" style="4" customWidth="1"/>
    <col min="9998" max="9998" width="21.7109375" style="4" customWidth="1"/>
    <col min="9999" max="9999" width="12" style="4" customWidth="1"/>
    <col min="10000" max="10000" width="8.5703125" style="4"/>
    <col min="10001" max="10001" width="12" style="4" customWidth="1"/>
    <col min="10002" max="10002" width="11.42578125" style="4" customWidth="1"/>
    <col min="10003" max="10004" width="12" style="4" customWidth="1"/>
    <col min="10005" max="10239" width="8.5703125" style="4"/>
    <col min="10240" max="10240" width="5.5703125" style="4" customWidth="1"/>
    <col min="10241" max="10241" width="13.28515625" style="4" bestFit="1" customWidth="1"/>
    <col min="10242" max="10242" width="17.7109375" style="4" customWidth="1"/>
    <col min="10243" max="10243" width="17.28515625" style="4" customWidth="1"/>
    <col min="10244" max="10244" width="13.7109375" style="4" customWidth="1"/>
    <col min="10245" max="10245" width="16.28515625" style="4" customWidth="1"/>
    <col min="10246" max="10246" width="12.7109375" style="4" customWidth="1"/>
    <col min="10247" max="10247" width="19.5703125" style="4" customWidth="1"/>
    <col min="10248" max="10248" width="20" style="4" customWidth="1"/>
    <col min="10249" max="10249" width="11.7109375" style="4" customWidth="1"/>
    <col min="10250" max="10250" width="10.7109375" style="4" customWidth="1"/>
    <col min="10251" max="10251" width="13.7109375" style="4" bestFit="1" customWidth="1"/>
    <col min="10252" max="10252" width="13.5703125" style="4" customWidth="1"/>
    <col min="10253" max="10253" width="17.28515625" style="4" customWidth="1"/>
    <col min="10254" max="10254" width="21.7109375" style="4" customWidth="1"/>
    <col min="10255" max="10255" width="12" style="4" customWidth="1"/>
    <col min="10256" max="10256" width="8.5703125" style="4"/>
    <col min="10257" max="10257" width="12" style="4" customWidth="1"/>
    <col min="10258" max="10258" width="11.42578125" style="4" customWidth="1"/>
    <col min="10259" max="10260" width="12" style="4" customWidth="1"/>
    <col min="10261" max="10495" width="8.5703125" style="4"/>
    <col min="10496" max="10496" width="5.5703125" style="4" customWidth="1"/>
    <col min="10497" max="10497" width="13.28515625" style="4" bestFit="1" customWidth="1"/>
    <col min="10498" max="10498" width="17.7109375" style="4" customWidth="1"/>
    <col min="10499" max="10499" width="17.28515625" style="4" customWidth="1"/>
    <col min="10500" max="10500" width="13.7109375" style="4" customWidth="1"/>
    <col min="10501" max="10501" width="16.28515625" style="4" customWidth="1"/>
    <col min="10502" max="10502" width="12.7109375" style="4" customWidth="1"/>
    <col min="10503" max="10503" width="19.5703125" style="4" customWidth="1"/>
    <col min="10504" max="10504" width="20" style="4" customWidth="1"/>
    <col min="10505" max="10505" width="11.7109375" style="4" customWidth="1"/>
    <col min="10506" max="10506" width="10.7109375" style="4" customWidth="1"/>
    <col min="10507" max="10507" width="13.7109375" style="4" bestFit="1" customWidth="1"/>
    <col min="10508" max="10508" width="13.5703125" style="4" customWidth="1"/>
    <col min="10509" max="10509" width="17.28515625" style="4" customWidth="1"/>
    <col min="10510" max="10510" width="21.7109375" style="4" customWidth="1"/>
    <col min="10511" max="10511" width="12" style="4" customWidth="1"/>
    <col min="10512" max="10512" width="8.5703125" style="4"/>
    <col min="10513" max="10513" width="12" style="4" customWidth="1"/>
    <col min="10514" max="10514" width="11.42578125" style="4" customWidth="1"/>
    <col min="10515" max="10516" width="12" style="4" customWidth="1"/>
    <col min="10517" max="10751" width="8.5703125" style="4"/>
    <col min="10752" max="10752" width="5.5703125" style="4" customWidth="1"/>
    <col min="10753" max="10753" width="13.28515625" style="4" bestFit="1" customWidth="1"/>
    <col min="10754" max="10754" width="17.7109375" style="4" customWidth="1"/>
    <col min="10755" max="10755" width="17.28515625" style="4" customWidth="1"/>
    <col min="10756" max="10756" width="13.7109375" style="4" customWidth="1"/>
    <col min="10757" max="10757" width="16.28515625" style="4" customWidth="1"/>
    <col min="10758" max="10758" width="12.7109375" style="4" customWidth="1"/>
    <col min="10759" max="10759" width="19.5703125" style="4" customWidth="1"/>
    <col min="10760" max="10760" width="20" style="4" customWidth="1"/>
    <col min="10761" max="10761" width="11.7109375" style="4" customWidth="1"/>
    <col min="10762" max="10762" width="10.7109375" style="4" customWidth="1"/>
    <col min="10763" max="10763" width="13.7109375" style="4" bestFit="1" customWidth="1"/>
    <col min="10764" max="10764" width="13.5703125" style="4" customWidth="1"/>
    <col min="10765" max="10765" width="17.28515625" style="4" customWidth="1"/>
    <col min="10766" max="10766" width="21.7109375" style="4" customWidth="1"/>
    <col min="10767" max="10767" width="12" style="4" customWidth="1"/>
    <col min="10768" max="10768" width="8.5703125" style="4"/>
    <col min="10769" max="10769" width="12" style="4" customWidth="1"/>
    <col min="10770" max="10770" width="11.42578125" style="4" customWidth="1"/>
    <col min="10771" max="10772" width="12" style="4" customWidth="1"/>
    <col min="10773" max="11007" width="8.5703125" style="4"/>
    <col min="11008" max="11008" width="5.5703125" style="4" customWidth="1"/>
    <col min="11009" max="11009" width="13.28515625" style="4" bestFit="1" customWidth="1"/>
    <col min="11010" max="11010" width="17.7109375" style="4" customWidth="1"/>
    <col min="11011" max="11011" width="17.28515625" style="4" customWidth="1"/>
    <col min="11012" max="11012" width="13.7109375" style="4" customWidth="1"/>
    <col min="11013" max="11013" width="16.28515625" style="4" customWidth="1"/>
    <col min="11014" max="11014" width="12.7109375" style="4" customWidth="1"/>
    <col min="11015" max="11015" width="19.5703125" style="4" customWidth="1"/>
    <col min="11016" max="11016" width="20" style="4" customWidth="1"/>
    <col min="11017" max="11017" width="11.7109375" style="4" customWidth="1"/>
    <col min="11018" max="11018" width="10.7109375" style="4" customWidth="1"/>
    <col min="11019" max="11019" width="13.7109375" style="4" bestFit="1" customWidth="1"/>
    <col min="11020" max="11020" width="13.5703125" style="4" customWidth="1"/>
    <col min="11021" max="11021" width="17.28515625" style="4" customWidth="1"/>
    <col min="11022" max="11022" width="21.7109375" style="4" customWidth="1"/>
    <col min="11023" max="11023" width="12" style="4" customWidth="1"/>
    <col min="11024" max="11024" width="8.5703125" style="4"/>
    <col min="11025" max="11025" width="12" style="4" customWidth="1"/>
    <col min="11026" max="11026" width="11.42578125" style="4" customWidth="1"/>
    <col min="11027" max="11028" width="12" style="4" customWidth="1"/>
    <col min="11029" max="11263" width="8.5703125" style="4"/>
    <col min="11264" max="11264" width="5.5703125" style="4" customWidth="1"/>
    <col min="11265" max="11265" width="13.28515625" style="4" bestFit="1" customWidth="1"/>
    <col min="11266" max="11266" width="17.7109375" style="4" customWidth="1"/>
    <col min="11267" max="11267" width="17.28515625" style="4" customWidth="1"/>
    <col min="11268" max="11268" width="13.7109375" style="4" customWidth="1"/>
    <col min="11269" max="11269" width="16.28515625" style="4" customWidth="1"/>
    <col min="11270" max="11270" width="12.7109375" style="4" customWidth="1"/>
    <col min="11271" max="11271" width="19.5703125" style="4" customWidth="1"/>
    <col min="11272" max="11272" width="20" style="4" customWidth="1"/>
    <col min="11273" max="11273" width="11.7109375" style="4" customWidth="1"/>
    <col min="11274" max="11274" width="10.7109375" style="4" customWidth="1"/>
    <col min="11275" max="11275" width="13.7109375" style="4" bestFit="1" customWidth="1"/>
    <col min="11276" max="11276" width="13.5703125" style="4" customWidth="1"/>
    <col min="11277" max="11277" width="17.28515625" style="4" customWidth="1"/>
    <col min="11278" max="11278" width="21.7109375" style="4" customWidth="1"/>
    <col min="11279" max="11279" width="12" style="4" customWidth="1"/>
    <col min="11280" max="11280" width="8.5703125" style="4"/>
    <col min="11281" max="11281" width="12" style="4" customWidth="1"/>
    <col min="11282" max="11282" width="11.42578125" style="4" customWidth="1"/>
    <col min="11283" max="11284" width="12" style="4" customWidth="1"/>
    <col min="11285" max="11519" width="8.5703125" style="4"/>
    <col min="11520" max="11520" width="5.5703125" style="4" customWidth="1"/>
    <col min="11521" max="11521" width="13.28515625" style="4" bestFit="1" customWidth="1"/>
    <col min="11522" max="11522" width="17.7109375" style="4" customWidth="1"/>
    <col min="11523" max="11523" width="17.28515625" style="4" customWidth="1"/>
    <col min="11524" max="11524" width="13.7109375" style="4" customWidth="1"/>
    <col min="11525" max="11525" width="16.28515625" style="4" customWidth="1"/>
    <col min="11526" max="11526" width="12.7109375" style="4" customWidth="1"/>
    <col min="11527" max="11527" width="19.5703125" style="4" customWidth="1"/>
    <col min="11528" max="11528" width="20" style="4" customWidth="1"/>
    <col min="11529" max="11529" width="11.7109375" style="4" customWidth="1"/>
    <col min="11530" max="11530" width="10.7109375" style="4" customWidth="1"/>
    <col min="11531" max="11531" width="13.7109375" style="4" bestFit="1" customWidth="1"/>
    <col min="11532" max="11532" width="13.5703125" style="4" customWidth="1"/>
    <col min="11533" max="11533" width="17.28515625" style="4" customWidth="1"/>
    <col min="11534" max="11534" width="21.7109375" style="4" customWidth="1"/>
    <col min="11535" max="11535" width="12" style="4" customWidth="1"/>
    <col min="11536" max="11536" width="8.5703125" style="4"/>
    <col min="11537" max="11537" width="12" style="4" customWidth="1"/>
    <col min="11538" max="11538" width="11.42578125" style="4" customWidth="1"/>
    <col min="11539" max="11540" width="12" style="4" customWidth="1"/>
    <col min="11541" max="11775" width="8.5703125" style="4"/>
    <col min="11776" max="11776" width="5.5703125" style="4" customWidth="1"/>
    <col min="11777" max="11777" width="13.28515625" style="4" bestFit="1" customWidth="1"/>
    <col min="11778" max="11778" width="17.7109375" style="4" customWidth="1"/>
    <col min="11779" max="11779" width="17.28515625" style="4" customWidth="1"/>
    <col min="11780" max="11780" width="13.7109375" style="4" customWidth="1"/>
    <col min="11781" max="11781" width="16.28515625" style="4" customWidth="1"/>
    <col min="11782" max="11782" width="12.7109375" style="4" customWidth="1"/>
    <col min="11783" max="11783" width="19.5703125" style="4" customWidth="1"/>
    <col min="11784" max="11784" width="20" style="4" customWidth="1"/>
    <col min="11785" max="11785" width="11.7109375" style="4" customWidth="1"/>
    <col min="11786" max="11786" width="10.7109375" style="4" customWidth="1"/>
    <col min="11787" max="11787" width="13.7109375" style="4" bestFit="1" customWidth="1"/>
    <col min="11788" max="11788" width="13.5703125" style="4" customWidth="1"/>
    <col min="11789" max="11789" width="17.28515625" style="4" customWidth="1"/>
    <col min="11790" max="11790" width="21.7109375" style="4" customWidth="1"/>
    <col min="11791" max="11791" width="12" style="4" customWidth="1"/>
    <col min="11792" max="11792" width="8.5703125" style="4"/>
    <col min="11793" max="11793" width="12" style="4" customWidth="1"/>
    <col min="11794" max="11794" width="11.42578125" style="4" customWidth="1"/>
    <col min="11795" max="11796" width="12" style="4" customWidth="1"/>
    <col min="11797" max="12031" width="8.5703125" style="4"/>
    <col min="12032" max="12032" width="5.5703125" style="4" customWidth="1"/>
    <col min="12033" max="12033" width="13.28515625" style="4" bestFit="1" customWidth="1"/>
    <col min="12034" max="12034" width="17.7109375" style="4" customWidth="1"/>
    <col min="12035" max="12035" width="17.28515625" style="4" customWidth="1"/>
    <col min="12036" max="12036" width="13.7109375" style="4" customWidth="1"/>
    <col min="12037" max="12037" width="16.28515625" style="4" customWidth="1"/>
    <col min="12038" max="12038" width="12.7109375" style="4" customWidth="1"/>
    <col min="12039" max="12039" width="19.5703125" style="4" customWidth="1"/>
    <col min="12040" max="12040" width="20" style="4" customWidth="1"/>
    <col min="12041" max="12041" width="11.7109375" style="4" customWidth="1"/>
    <col min="12042" max="12042" width="10.7109375" style="4" customWidth="1"/>
    <col min="12043" max="12043" width="13.7109375" style="4" bestFit="1" customWidth="1"/>
    <col min="12044" max="12044" width="13.5703125" style="4" customWidth="1"/>
    <col min="12045" max="12045" width="17.28515625" style="4" customWidth="1"/>
    <col min="12046" max="12046" width="21.7109375" style="4" customWidth="1"/>
    <col min="12047" max="12047" width="12" style="4" customWidth="1"/>
    <col min="12048" max="12048" width="8.5703125" style="4"/>
    <col min="12049" max="12049" width="12" style="4" customWidth="1"/>
    <col min="12050" max="12050" width="11.42578125" style="4" customWidth="1"/>
    <col min="12051" max="12052" width="12" style="4" customWidth="1"/>
    <col min="12053" max="12287" width="8.5703125" style="4"/>
    <col min="12288" max="12288" width="5.5703125" style="4" customWidth="1"/>
    <col min="12289" max="12289" width="13.28515625" style="4" bestFit="1" customWidth="1"/>
    <col min="12290" max="12290" width="17.7109375" style="4" customWidth="1"/>
    <col min="12291" max="12291" width="17.28515625" style="4" customWidth="1"/>
    <col min="12292" max="12292" width="13.7109375" style="4" customWidth="1"/>
    <col min="12293" max="12293" width="16.28515625" style="4" customWidth="1"/>
    <col min="12294" max="12294" width="12.7109375" style="4" customWidth="1"/>
    <col min="12295" max="12295" width="19.5703125" style="4" customWidth="1"/>
    <col min="12296" max="12296" width="20" style="4" customWidth="1"/>
    <col min="12297" max="12297" width="11.7109375" style="4" customWidth="1"/>
    <col min="12298" max="12298" width="10.7109375" style="4" customWidth="1"/>
    <col min="12299" max="12299" width="13.7109375" style="4" bestFit="1" customWidth="1"/>
    <col min="12300" max="12300" width="13.5703125" style="4" customWidth="1"/>
    <col min="12301" max="12301" width="17.28515625" style="4" customWidth="1"/>
    <col min="12302" max="12302" width="21.7109375" style="4" customWidth="1"/>
    <col min="12303" max="12303" width="12" style="4" customWidth="1"/>
    <col min="12304" max="12304" width="8.5703125" style="4"/>
    <col min="12305" max="12305" width="12" style="4" customWidth="1"/>
    <col min="12306" max="12306" width="11.42578125" style="4" customWidth="1"/>
    <col min="12307" max="12308" width="12" style="4" customWidth="1"/>
    <col min="12309" max="12543" width="8.5703125" style="4"/>
    <col min="12544" max="12544" width="5.5703125" style="4" customWidth="1"/>
    <col min="12545" max="12545" width="13.28515625" style="4" bestFit="1" customWidth="1"/>
    <col min="12546" max="12546" width="17.7109375" style="4" customWidth="1"/>
    <col min="12547" max="12547" width="17.28515625" style="4" customWidth="1"/>
    <col min="12548" max="12548" width="13.7109375" style="4" customWidth="1"/>
    <col min="12549" max="12549" width="16.28515625" style="4" customWidth="1"/>
    <col min="12550" max="12550" width="12.7109375" style="4" customWidth="1"/>
    <col min="12551" max="12551" width="19.5703125" style="4" customWidth="1"/>
    <col min="12552" max="12552" width="20" style="4" customWidth="1"/>
    <col min="12553" max="12553" width="11.7109375" style="4" customWidth="1"/>
    <col min="12554" max="12554" width="10.7109375" style="4" customWidth="1"/>
    <col min="12555" max="12555" width="13.7109375" style="4" bestFit="1" customWidth="1"/>
    <col min="12556" max="12556" width="13.5703125" style="4" customWidth="1"/>
    <col min="12557" max="12557" width="17.28515625" style="4" customWidth="1"/>
    <col min="12558" max="12558" width="21.7109375" style="4" customWidth="1"/>
    <col min="12559" max="12559" width="12" style="4" customWidth="1"/>
    <col min="12560" max="12560" width="8.5703125" style="4"/>
    <col min="12561" max="12561" width="12" style="4" customWidth="1"/>
    <col min="12562" max="12562" width="11.42578125" style="4" customWidth="1"/>
    <col min="12563" max="12564" width="12" style="4" customWidth="1"/>
    <col min="12565" max="12799" width="8.5703125" style="4"/>
    <col min="12800" max="12800" width="5.5703125" style="4" customWidth="1"/>
    <col min="12801" max="12801" width="13.28515625" style="4" bestFit="1" customWidth="1"/>
    <col min="12802" max="12802" width="17.7109375" style="4" customWidth="1"/>
    <col min="12803" max="12803" width="17.28515625" style="4" customWidth="1"/>
    <col min="12804" max="12804" width="13.7109375" style="4" customWidth="1"/>
    <col min="12805" max="12805" width="16.28515625" style="4" customWidth="1"/>
    <col min="12806" max="12806" width="12.7109375" style="4" customWidth="1"/>
    <col min="12807" max="12807" width="19.5703125" style="4" customWidth="1"/>
    <col min="12808" max="12808" width="20" style="4" customWidth="1"/>
    <col min="12809" max="12809" width="11.7109375" style="4" customWidth="1"/>
    <col min="12810" max="12810" width="10.7109375" style="4" customWidth="1"/>
    <col min="12811" max="12811" width="13.7109375" style="4" bestFit="1" customWidth="1"/>
    <col min="12812" max="12812" width="13.5703125" style="4" customWidth="1"/>
    <col min="12813" max="12813" width="17.28515625" style="4" customWidth="1"/>
    <col min="12814" max="12814" width="21.7109375" style="4" customWidth="1"/>
    <col min="12815" max="12815" width="12" style="4" customWidth="1"/>
    <col min="12816" max="12816" width="8.5703125" style="4"/>
    <col min="12817" max="12817" width="12" style="4" customWidth="1"/>
    <col min="12818" max="12818" width="11.42578125" style="4" customWidth="1"/>
    <col min="12819" max="12820" width="12" style="4" customWidth="1"/>
    <col min="12821" max="13055" width="8.5703125" style="4"/>
    <col min="13056" max="13056" width="5.5703125" style="4" customWidth="1"/>
    <col min="13057" max="13057" width="13.28515625" style="4" bestFit="1" customWidth="1"/>
    <col min="13058" max="13058" width="17.7109375" style="4" customWidth="1"/>
    <col min="13059" max="13059" width="17.28515625" style="4" customWidth="1"/>
    <col min="13060" max="13060" width="13.7109375" style="4" customWidth="1"/>
    <col min="13061" max="13061" width="16.28515625" style="4" customWidth="1"/>
    <col min="13062" max="13062" width="12.7109375" style="4" customWidth="1"/>
    <col min="13063" max="13063" width="19.5703125" style="4" customWidth="1"/>
    <col min="13064" max="13064" width="20" style="4" customWidth="1"/>
    <col min="13065" max="13065" width="11.7109375" style="4" customWidth="1"/>
    <col min="13066" max="13066" width="10.7109375" style="4" customWidth="1"/>
    <col min="13067" max="13067" width="13.7109375" style="4" bestFit="1" customWidth="1"/>
    <col min="13068" max="13068" width="13.5703125" style="4" customWidth="1"/>
    <col min="13069" max="13069" width="17.28515625" style="4" customWidth="1"/>
    <col min="13070" max="13070" width="21.7109375" style="4" customWidth="1"/>
    <col min="13071" max="13071" width="12" style="4" customWidth="1"/>
    <col min="13072" max="13072" width="8.5703125" style="4"/>
    <col min="13073" max="13073" width="12" style="4" customWidth="1"/>
    <col min="13074" max="13074" width="11.42578125" style="4" customWidth="1"/>
    <col min="13075" max="13076" width="12" style="4" customWidth="1"/>
    <col min="13077" max="13311" width="8.5703125" style="4"/>
    <col min="13312" max="13312" width="5.5703125" style="4" customWidth="1"/>
    <col min="13313" max="13313" width="13.28515625" style="4" bestFit="1" customWidth="1"/>
    <col min="13314" max="13314" width="17.7109375" style="4" customWidth="1"/>
    <col min="13315" max="13315" width="17.28515625" style="4" customWidth="1"/>
    <col min="13316" max="13316" width="13.7109375" style="4" customWidth="1"/>
    <col min="13317" max="13317" width="16.28515625" style="4" customWidth="1"/>
    <col min="13318" max="13318" width="12.7109375" style="4" customWidth="1"/>
    <col min="13319" max="13319" width="19.5703125" style="4" customWidth="1"/>
    <col min="13320" max="13320" width="20" style="4" customWidth="1"/>
    <col min="13321" max="13321" width="11.7109375" style="4" customWidth="1"/>
    <col min="13322" max="13322" width="10.7109375" style="4" customWidth="1"/>
    <col min="13323" max="13323" width="13.7109375" style="4" bestFit="1" customWidth="1"/>
    <col min="13324" max="13324" width="13.5703125" style="4" customWidth="1"/>
    <col min="13325" max="13325" width="17.28515625" style="4" customWidth="1"/>
    <col min="13326" max="13326" width="21.7109375" style="4" customWidth="1"/>
    <col min="13327" max="13327" width="12" style="4" customWidth="1"/>
    <col min="13328" max="13328" width="8.5703125" style="4"/>
    <col min="13329" max="13329" width="12" style="4" customWidth="1"/>
    <col min="13330" max="13330" width="11.42578125" style="4" customWidth="1"/>
    <col min="13331" max="13332" width="12" style="4" customWidth="1"/>
    <col min="13333" max="13567" width="8.5703125" style="4"/>
    <col min="13568" max="13568" width="5.5703125" style="4" customWidth="1"/>
    <col min="13569" max="13569" width="13.28515625" style="4" bestFit="1" customWidth="1"/>
    <col min="13570" max="13570" width="17.7109375" style="4" customWidth="1"/>
    <col min="13571" max="13571" width="17.28515625" style="4" customWidth="1"/>
    <col min="13572" max="13572" width="13.7109375" style="4" customWidth="1"/>
    <col min="13573" max="13573" width="16.28515625" style="4" customWidth="1"/>
    <col min="13574" max="13574" width="12.7109375" style="4" customWidth="1"/>
    <col min="13575" max="13575" width="19.5703125" style="4" customWidth="1"/>
    <col min="13576" max="13576" width="20" style="4" customWidth="1"/>
    <col min="13577" max="13577" width="11.7109375" style="4" customWidth="1"/>
    <col min="13578" max="13578" width="10.7109375" style="4" customWidth="1"/>
    <col min="13579" max="13579" width="13.7109375" style="4" bestFit="1" customWidth="1"/>
    <col min="13580" max="13580" width="13.5703125" style="4" customWidth="1"/>
    <col min="13581" max="13581" width="17.28515625" style="4" customWidth="1"/>
    <col min="13582" max="13582" width="21.7109375" style="4" customWidth="1"/>
    <col min="13583" max="13583" width="12" style="4" customWidth="1"/>
    <col min="13584" max="13584" width="8.5703125" style="4"/>
    <col min="13585" max="13585" width="12" style="4" customWidth="1"/>
    <col min="13586" max="13586" width="11.42578125" style="4" customWidth="1"/>
    <col min="13587" max="13588" width="12" style="4" customWidth="1"/>
    <col min="13589" max="13823" width="8.5703125" style="4"/>
    <col min="13824" max="13824" width="5.5703125" style="4" customWidth="1"/>
    <col min="13825" max="13825" width="13.28515625" style="4" bestFit="1" customWidth="1"/>
    <col min="13826" max="13826" width="17.7109375" style="4" customWidth="1"/>
    <col min="13827" max="13827" width="17.28515625" style="4" customWidth="1"/>
    <col min="13828" max="13828" width="13.7109375" style="4" customWidth="1"/>
    <col min="13829" max="13829" width="16.28515625" style="4" customWidth="1"/>
    <col min="13830" max="13830" width="12.7109375" style="4" customWidth="1"/>
    <col min="13831" max="13831" width="19.5703125" style="4" customWidth="1"/>
    <col min="13832" max="13832" width="20" style="4" customWidth="1"/>
    <col min="13833" max="13833" width="11.7109375" style="4" customWidth="1"/>
    <col min="13834" max="13834" width="10.7109375" style="4" customWidth="1"/>
    <col min="13835" max="13835" width="13.7109375" style="4" bestFit="1" customWidth="1"/>
    <col min="13836" max="13836" width="13.5703125" style="4" customWidth="1"/>
    <col min="13837" max="13837" width="17.28515625" style="4" customWidth="1"/>
    <col min="13838" max="13838" width="21.7109375" style="4" customWidth="1"/>
    <col min="13839" max="13839" width="12" style="4" customWidth="1"/>
    <col min="13840" max="13840" width="8.5703125" style="4"/>
    <col min="13841" max="13841" width="12" style="4" customWidth="1"/>
    <col min="13842" max="13842" width="11.42578125" style="4" customWidth="1"/>
    <col min="13843" max="13844" width="12" style="4" customWidth="1"/>
    <col min="13845" max="14079" width="8.5703125" style="4"/>
    <col min="14080" max="14080" width="5.5703125" style="4" customWidth="1"/>
    <col min="14081" max="14081" width="13.28515625" style="4" bestFit="1" customWidth="1"/>
    <col min="14082" max="14082" width="17.7109375" style="4" customWidth="1"/>
    <col min="14083" max="14083" width="17.28515625" style="4" customWidth="1"/>
    <col min="14084" max="14084" width="13.7109375" style="4" customWidth="1"/>
    <col min="14085" max="14085" width="16.28515625" style="4" customWidth="1"/>
    <col min="14086" max="14086" width="12.7109375" style="4" customWidth="1"/>
    <col min="14087" max="14087" width="19.5703125" style="4" customWidth="1"/>
    <col min="14088" max="14088" width="20" style="4" customWidth="1"/>
    <col min="14089" max="14089" width="11.7109375" style="4" customWidth="1"/>
    <col min="14090" max="14090" width="10.7109375" style="4" customWidth="1"/>
    <col min="14091" max="14091" width="13.7109375" style="4" bestFit="1" customWidth="1"/>
    <col min="14092" max="14092" width="13.5703125" style="4" customWidth="1"/>
    <col min="14093" max="14093" width="17.28515625" style="4" customWidth="1"/>
    <col min="14094" max="14094" width="21.7109375" style="4" customWidth="1"/>
    <col min="14095" max="14095" width="12" style="4" customWidth="1"/>
    <col min="14096" max="14096" width="8.5703125" style="4"/>
    <col min="14097" max="14097" width="12" style="4" customWidth="1"/>
    <col min="14098" max="14098" width="11.42578125" style="4" customWidth="1"/>
    <col min="14099" max="14100" width="12" style="4" customWidth="1"/>
    <col min="14101" max="14335" width="8.5703125" style="4"/>
    <col min="14336" max="14336" width="5.5703125" style="4" customWidth="1"/>
    <col min="14337" max="14337" width="13.28515625" style="4" bestFit="1" customWidth="1"/>
    <col min="14338" max="14338" width="17.7109375" style="4" customWidth="1"/>
    <col min="14339" max="14339" width="17.28515625" style="4" customWidth="1"/>
    <col min="14340" max="14340" width="13.7109375" style="4" customWidth="1"/>
    <col min="14341" max="14341" width="16.28515625" style="4" customWidth="1"/>
    <col min="14342" max="14342" width="12.7109375" style="4" customWidth="1"/>
    <col min="14343" max="14343" width="19.5703125" style="4" customWidth="1"/>
    <col min="14344" max="14344" width="20" style="4" customWidth="1"/>
    <col min="14345" max="14345" width="11.7109375" style="4" customWidth="1"/>
    <col min="14346" max="14346" width="10.7109375" style="4" customWidth="1"/>
    <col min="14347" max="14347" width="13.7109375" style="4" bestFit="1" customWidth="1"/>
    <col min="14348" max="14348" width="13.5703125" style="4" customWidth="1"/>
    <col min="14349" max="14349" width="17.28515625" style="4" customWidth="1"/>
    <col min="14350" max="14350" width="21.7109375" style="4" customWidth="1"/>
    <col min="14351" max="14351" width="12" style="4" customWidth="1"/>
    <col min="14352" max="14352" width="8.5703125" style="4"/>
    <col min="14353" max="14353" width="12" style="4" customWidth="1"/>
    <col min="14354" max="14354" width="11.42578125" style="4" customWidth="1"/>
    <col min="14355" max="14356" width="12" style="4" customWidth="1"/>
    <col min="14357" max="14591" width="8.5703125" style="4"/>
    <col min="14592" max="14592" width="5.5703125" style="4" customWidth="1"/>
    <col min="14593" max="14593" width="13.28515625" style="4" bestFit="1" customWidth="1"/>
    <col min="14594" max="14594" width="17.7109375" style="4" customWidth="1"/>
    <col min="14595" max="14595" width="17.28515625" style="4" customWidth="1"/>
    <col min="14596" max="14596" width="13.7109375" style="4" customWidth="1"/>
    <col min="14597" max="14597" width="16.28515625" style="4" customWidth="1"/>
    <col min="14598" max="14598" width="12.7109375" style="4" customWidth="1"/>
    <col min="14599" max="14599" width="19.5703125" style="4" customWidth="1"/>
    <col min="14600" max="14600" width="20" style="4" customWidth="1"/>
    <col min="14601" max="14601" width="11.7109375" style="4" customWidth="1"/>
    <col min="14602" max="14602" width="10.7109375" style="4" customWidth="1"/>
    <col min="14603" max="14603" width="13.7109375" style="4" bestFit="1" customWidth="1"/>
    <col min="14604" max="14604" width="13.5703125" style="4" customWidth="1"/>
    <col min="14605" max="14605" width="17.28515625" style="4" customWidth="1"/>
    <col min="14606" max="14606" width="21.7109375" style="4" customWidth="1"/>
    <col min="14607" max="14607" width="12" style="4" customWidth="1"/>
    <col min="14608" max="14608" width="8.5703125" style="4"/>
    <col min="14609" max="14609" width="12" style="4" customWidth="1"/>
    <col min="14610" max="14610" width="11.42578125" style="4" customWidth="1"/>
    <col min="14611" max="14612" width="12" style="4" customWidth="1"/>
    <col min="14613" max="14847" width="8.5703125" style="4"/>
    <col min="14848" max="14848" width="5.5703125" style="4" customWidth="1"/>
    <col min="14849" max="14849" width="13.28515625" style="4" bestFit="1" customWidth="1"/>
    <col min="14850" max="14850" width="17.7109375" style="4" customWidth="1"/>
    <col min="14851" max="14851" width="17.28515625" style="4" customWidth="1"/>
    <col min="14852" max="14852" width="13.7109375" style="4" customWidth="1"/>
    <col min="14853" max="14853" width="16.28515625" style="4" customWidth="1"/>
    <col min="14854" max="14854" width="12.7109375" style="4" customWidth="1"/>
    <col min="14855" max="14855" width="19.5703125" style="4" customWidth="1"/>
    <col min="14856" max="14856" width="20" style="4" customWidth="1"/>
    <col min="14857" max="14857" width="11.7109375" style="4" customWidth="1"/>
    <col min="14858" max="14858" width="10.7109375" style="4" customWidth="1"/>
    <col min="14859" max="14859" width="13.7109375" style="4" bestFit="1" customWidth="1"/>
    <col min="14860" max="14860" width="13.5703125" style="4" customWidth="1"/>
    <col min="14861" max="14861" width="17.28515625" style="4" customWidth="1"/>
    <col min="14862" max="14862" width="21.7109375" style="4" customWidth="1"/>
    <col min="14863" max="14863" width="12" style="4" customWidth="1"/>
    <col min="14864" max="14864" width="8.5703125" style="4"/>
    <col min="14865" max="14865" width="12" style="4" customWidth="1"/>
    <col min="14866" max="14866" width="11.42578125" style="4" customWidth="1"/>
    <col min="14867" max="14868" width="12" style="4" customWidth="1"/>
    <col min="14869" max="15103" width="8.5703125" style="4"/>
    <col min="15104" max="15104" width="5.5703125" style="4" customWidth="1"/>
    <col min="15105" max="15105" width="13.28515625" style="4" bestFit="1" customWidth="1"/>
    <col min="15106" max="15106" width="17.7109375" style="4" customWidth="1"/>
    <col min="15107" max="15107" width="17.28515625" style="4" customWidth="1"/>
    <col min="15108" max="15108" width="13.7109375" style="4" customWidth="1"/>
    <col min="15109" max="15109" width="16.28515625" style="4" customWidth="1"/>
    <col min="15110" max="15110" width="12.7109375" style="4" customWidth="1"/>
    <col min="15111" max="15111" width="19.5703125" style="4" customWidth="1"/>
    <col min="15112" max="15112" width="20" style="4" customWidth="1"/>
    <col min="15113" max="15113" width="11.7109375" style="4" customWidth="1"/>
    <col min="15114" max="15114" width="10.7109375" style="4" customWidth="1"/>
    <col min="15115" max="15115" width="13.7109375" style="4" bestFit="1" customWidth="1"/>
    <col min="15116" max="15116" width="13.5703125" style="4" customWidth="1"/>
    <col min="15117" max="15117" width="17.28515625" style="4" customWidth="1"/>
    <col min="15118" max="15118" width="21.7109375" style="4" customWidth="1"/>
    <col min="15119" max="15119" width="12" style="4" customWidth="1"/>
    <col min="15120" max="15120" width="8.5703125" style="4"/>
    <col min="15121" max="15121" width="12" style="4" customWidth="1"/>
    <col min="15122" max="15122" width="11.42578125" style="4" customWidth="1"/>
    <col min="15123" max="15124" width="12" style="4" customWidth="1"/>
    <col min="15125" max="15359" width="8.5703125" style="4"/>
    <col min="15360" max="15360" width="5.5703125" style="4" customWidth="1"/>
    <col min="15361" max="15361" width="13.28515625" style="4" bestFit="1" customWidth="1"/>
    <col min="15362" max="15362" width="17.7109375" style="4" customWidth="1"/>
    <col min="15363" max="15363" width="17.28515625" style="4" customWidth="1"/>
    <col min="15364" max="15364" width="13.7109375" style="4" customWidth="1"/>
    <col min="15365" max="15365" width="16.28515625" style="4" customWidth="1"/>
    <col min="15366" max="15366" width="12.7109375" style="4" customWidth="1"/>
    <col min="15367" max="15367" width="19.5703125" style="4" customWidth="1"/>
    <col min="15368" max="15368" width="20" style="4" customWidth="1"/>
    <col min="15369" max="15369" width="11.7109375" style="4" customWidth="1"/>
    <col min="15370" max="15370" width="10.7109375" style="4" customWidth="1"/>
    <col min="15371" max="15371" width="13.7109375" style="4" bestFit="1" customWidth="1"/>
    <col min="15372" max="15372" width="13.5703125" style="4" customWidth="1"/>
    <col min="15373" max="15373" width="17.28515625" style="4" customWidth="1"/>
    <col min="15374" max="15374" width="21.7109375" style="4" customWidth="1"/>
    <col min="15375" max="15375" width="12" style="4" customWidth="1"/>
    <col min="15376" max="15376" width="8.5703125" style="4"/>
    <col min="15377" max="15377" width="12" style="4" customWidth="1"/>
    <col min="15378" max="15378" width="11.42578125" style="4" customWidth="1"/>
    <col min="15379" max="15380" width="12" style="4" customWidth="1"/>
    <col min="15381" max="15615" width="8.5703125" style="4"/>
    <col min="15616" max="15616" width="5.5703125" style="4" customWidth="1"/>
    <col min="15617" max="15617" width="13.28515625" style="4" bestFit="1" customWidth="1"/>
    <col min="15618" max="15618" width="17.7109375" style="4" customWidth="1"/>
    <col min="15619" max="15619" width="17.28515625" style="4" customWidth="1"/>
    <col min="15620" max="15620" width="13.7109375" style="4" customWidth="1"/>
    <col min="15621" max="15621" width="16.28515625" style="4" customWidth="1"/>
    <col min="15622" max="15622" width="12.7109375" style="4" customWidth="1"/>
    <col min="15623" max="15623" width="19.5703125" style="4" customWidth="1"/>
    <col min="15624" max="15624" width="20" style="4" customWidth="1"/>
    <col min="15625" max="15625" width="11.7109375" style="4" customWidth="1"/>
    <col min="15626" max="15626" width="10.7109375" style="4" customWidth="1"/>
    <col min="15627" max="15627" width="13.7109375" style="4" bestFit="1" customWidth="1"/>
    <col min="15628" max="15628" width="13.5703125" style="4" customWidth="1"/>
    <col min="15629" max="15629" width="17.28515625" style="4" customWidth="1"/>
    <col min="15630" max="15630" width="21.7109375" style="4" customWidth="1"/>
    <col min="15631" max="15631" width="12" style="4" customWidth="1"/>
    <col min="15632" max="15632" width="8.5703125" style="4"/>
    <col min="15633" max="15633" width="12" style="4" customWidth="1"/>
    <col min="15634" max="15634" width="11.42578125" style="4" customWidth="1"/>
    <col min="15635" max="15636" width="12" style="4" customWidth="1"/>
    <col min="15637" max="15871" width="8.5703125" style="4"/>
    <col min="15872" max="15872" width="5.5703125" style="4" customWidth="1"/>
    <col min="15873" max="15873" width="13.28515625" style="4" bestFit="1" customWidth="1"/>
    <col min="15874" max="15874" width="17.7109375" style="4" customWidth="1"/>
    <col min="15875" max="15875" width="17.28515625" style="4" customWidth="1"/>
    <col min="15876" max="15876" width="13.7109375" style="4" customWidth="1"/>
    <col min="15877" max="15877" width="16.28515625" style="4" customWidth="1"/>
    <col min="15878" max="15878" width="12.7109375" style="4" customWidth="1"/>
    <col min="15879" max="15879" width="19.5703125" style="4" customWidth="1"/>
    <col min="15880" max="15880" width="20" style="4" customWidth="1"/>
    <col min="15881" max="15881" width="11.7109375" style="4" customWidth="1"/>
    <col min="15882" max="15882" width="10.7109375" style="4" customWidth="1"/>
    <col min="15883" max="15883" width="13.7109375" style="4" bestFit="1" customWidth="1"/>
    <col min="15884" max="15884" width="13.5703125" style="4" customWidth="1"/>
    <col min="15885" max="15885" width="17.28515625" style="4" customWidth="1"/>
    <col min="15886" max="15886" width="21.7109375" style="4" customWidth="1"/>
    <col min="15887" max="15887" width="12" style="4" customWidth="1"/>
    <col min="15888" max="15888" width="8.5703125" style="4"/>
    <col min="15889" max="15889" width="12" style="4" customWidth="1"/>
    <col min="15890" max="15890" width="11.42578125" style="4" customWidth="1"/>
    <col min="15891" max="15892" width="12" style="4" customWidth="1"/>
    <col min="15893" max="16127" width="8.5703125" style="4"/>
    <col min="16128" max="16128" width="5.5703125" style="4" customWidth="1"/>
    <col min="16129" max="16129" width="13.28515625" style="4" bestFit="1" customWidth="1"/>
    <col min="16130" max="16130" width="17.7109375" style="4" customWidth="1"/>
    <col min="16131" max="16131" width="17.28515625" style="4" customWidth="1"/>
    <col min="16132" max="16132" width="13.7109375" style="4" customWidth="1"/>
    <col min="16133" max="16133" width="16.28515625" style="4" customWidth="1"/>
    <col min="16134" max="16134" width="12.7109375" style="4" customWidth="1"/>
    <col min="16135" max="16135" width="19.5703125" style="4" customWidth="1"/>
    <col min="16136" max="16136" width="20" style="4" customWidth="1"/>
    <col min="16137" max="16137" width="11.7109375" style="4" customWidth="1"/>
    <col min="16138" max="16138" width="10.7109375" style="4" customWidth="1"/>
    <col min="16139" max="16139" width="13.7109375" style="4" bestFit="1" customWidth="1"/>
    <col min="16140" max="16140" width="13.5703125" style="4" customWidth="1"/>
    <col min="16141" max="16141" width="17.28515625" style="4" customWidth="1"/>
    <col min="16142" max="16142" width="21.7109375" style="4" customWidth="1"/>
    <col min="16143" max="16143" width="12"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8" ht="14.25" customHeight="1" thickBot="1" x14ac:dyDescent="0.3">
      <c r="A1" s="301" t="s">
        <v>0</v>
      </c>
      <c r="B1" s="302"/>
      <c r="C1" s="302"/>
      <c r="D1" s="205"/>
      <c r="E1" s="206"/>
      <c r="F1" s="207"/>
      <c r="I1" s="303" t="s">
        <v>197</v>
      </c>
      <c r="J1" s="304"/>
      <c r="K1" s="304"/>
      <c r="L1" s="305"/>
      <c r="N1" s="5"/>
    </row>
    <row r="2" spans="1:18" ht="12.75" customHeight="1" x14ac:dyDescent="0.25">
      <c r="A2" s="306" t="s">
        <v>2</v>
      </c>
      <c r="B2" s="307"/>
      <c r="C2" s="307"/>
      <c r="D2" s="208"/>
      <c r="E2" s="209"/>
      <c r="F2" s="210"/>
      <c r="H2" s="9"/>
      <c r="I2" s="199"/>
      <c r="J2" s="200"/>
      <c r="K2" s="200"/>
      <c r="L2" s="201"/>
    </row>
    <row r="3" spans="1:18" ht="19.5" customHeight="1" thickBot="1" x14ac:dyDescent="0.3">
      <c r="A3" s="308" t="s">
        <v>3</v>
      </c>
      <c r="B3" s="309" t="s">
        <v>4</v>
      </c>
      <c r="C3" s="309" t="s">
        <v>4</v>
      </c>
      <c r="D3" s="211"/>
      <c r="E3" s="212"/>
      <c r="F3" s="213"/>
      <c r="I3" s="202"/>
      <c r="J3" s="203"/>
      <c r="K3" s="203"/>
      <c r="L3" s="204"/>
    </row>
    <row r="4" spans="1:18" ht="16.5" customHeight="1" x14ac:dyDescent="0.25">
      <c r="A4" s="19"/>
      <c r="B4" s="19"/>
      <c r="C4" s="19"/>
      <c r="D4" s="19"/>
      <c r="E4" s="19"/>
      <c r="F4" s="19"/>
      <c r="G4" s="19"/>
      <c r="H4" s="19"/>
      <c r="I4" s="19"/>
      <c r="J4" s="19"/>
      <c r="K4" s="19"/>
      <c r="L4" s="19"/>
      <c r="M4" s="21"/>
      <c r="N4" s="21"/>
    </row>
    <row r="5" spans="1:18" ht="19.5" customHeight="1" x14ac:dyDescent="0.25">
      <c r="A5" s="310" t="s">
        <v>191</v>
      </c>
      <c r="B5" s="311"/>
      <c r="C5" s="311"/>
      <c r="D5" s="311"/>
      <c r="E5" s="311"/>
      <c r="F5" s="311"/>
      <c r="G5" s="311"/>
      <c r="H5" s="311"/>
      <c r="I5" s="311"/>
      <c r="J5" s="311"/>
      <c r="K5" s="311"/>
      <c r="L5" s="311"/>
      <c r="M5" s="311"/>
      <c r="N5" s="311"/>
    </row>
    <row r="6" spans="1:18" ht="68.25" customHeight="1" x14ac:dyDescent="0.25">
      <c r="A6" s="275" t="s">
        <v>152</v>
      </c>
      <c r="B6" s="22" t="s">
        <v>6</v>
      </c>
      <c r="C6" s="22" t="s">
        <v>164</v>
      </c>
      <c r="D6" s="22" t="s">
        <v>161</v>
      </c>
      <c r="E6" s="250" t="s">
        <v>153</v>
      </c>
      <c r="F6" s="100"/>
      <c r="G6" s="22" t="s">
        <v>28</v>
      </c>
      <c r="H6" s="244" t="s">
        <v>154</v>
      </c>
      <c r="I6" s="244" t="s">
        <v>155</v>
      </c>
      <c r="J6" s="244" t="s">
        <v>156</v>
      </c>
      <c r="K6" s="119" t="s">
        <v>32</v>
      </c>
      <c r="L6" s="58" t="s">
        <v>115</v>
      </c>
      <c r="M6" s="58" t="s">
        <v>116</v>
      </c>
      <c r="N6" s="155" t="s">
        <v>45</v>
      </c>
    </row>
    <row r="7" spans="1:18" ht="37.5"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4">
        <f>+G7+H7+I7+J7</f>
        <v>82844.94745800001</v>
      </c>
      <c r="L7" s="81">
        <v>17</v>
      </c>
      <c r="M7" s="81"/>
      <c r="N7" s="142">
        <f>+ROUND(+(L7+M7)*K7,2)</f>
        <v>1408364.11</v>
      </c>
    </row>
    <row r="8" spans="1:18" ht="39"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4">
        <f>+G8+H8+I8+J8</f>
        <v>59212.128714916675</v>
      </c>
      <c r="L8" s="81">
        <v>254</v>
      </c>
      <c r="M8" s="81"/>
      <c r="N8" s="142">
        <f>+ROUND(+(L8+M8)*K8,2)</f>
        <v>15039880.689999999</v>
      </c>
    </row>
    <row r="9" spans="1:18" ht="19.5" customHeight="1" x14ac:dyDescent="0.25">
      <c r="A9" s="26"/>
      <c r="B9" s="27"/>
      <c r="C9" s="68"/>
      <c r="D9" s="68"/>
      <c r="E9" s="68"/>
      <c r="F9" s="252"/>
      <c r="G9" s="68"/>
      <c r="H9" s="68"/>
      <c r="I9" s="68"/>
      <c r="J9" s="68"/>
      <c r="K9" s="68"/>
      <c r="L9" s="68"/>
      <c r="M9" s="68"/>
      <c r="N9" s="68"/>
    </row>
    <row r="10" spans="1:18" ht="78.75" x14ac:dyDescent="0.25">
      <c r="A10" s="278" t="s">
        <v>5</v>
      </c>
      <c r="B10" s="22" t="s">
        <v>6</v>
      </c>
      <c r="C10" s="22" t="s">
        <v>27</v>
      </c>
      <c r="D10" s="22" t="s">
        <v>148</v>
      </c>
      <c r="E10" s="22"/>
      <c r="F10" s="22"/>
      <c r="G10" s="22" t="s">
        <v>28</v>
      </c>
      <c r="H10" s="22" t="s">
        <v>112</v>
      </c>
      <c r="I10" s="22" t="s">
        <v>113</v>
      </c>
      <c r="J10" s="22" t="s">
        <v>114</v>
      </c>
      <c r="K10" s="119" t="s">
        <v>32</v>
      </c>
      <c r="L10" s="58" t="s">
        <v>115</v>
      </c>
      <c r="M10" s="58" t="s">
        <v>116</v>
      </c>
      <c r="N10" s="155" t="s">
        <v>45</v>
      </c>
    </row>
    <row r="11" spans="1:18" ht="18" customHeight="1" x14ac:dyDescent="0.25">
      <c r="A11" s="278"/>
      <c r="B11" s="23" t="s">
        <v>7</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81">
        <v>23</v>
      </c>
      <c r="M11" s="81"/>
      <c r="N11" s="142">
        <f>+ROUND(+(L11+M11)*K11,2)</f>
        <v>1986574.86</v>
      </c>
    </row>
    <row r="12" spans="1:18" ht="18" customHeight="1" x14ac:dyDescent="0.25">
      <c r="A12" s="278"/>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81"/>
      <c r="M12" s="81"/>
      <c r="N12" s="142">
        <f>+ROUND(+(L12+M12)*K12,2)</f>
        <v>0</v>
      </c>
      <c r="O12" s="25"/>
      <c r="Q12" s="9"/>
    </row>
    <row r="13" spans="1:18" ht="18" customHeight="1" x14ac:dyDescent="0.25">
      <c r="A13" s="26"/>
      <c r="B13" s="26"/>
      <c r="C13" s="68"/>
      <c r="D13" s="68"/>
      <c r="E13" s="68"/>
      <c r="F13" s="68"/>
      <c r="G13" s="68"/>
      <c r="H13" s="68"/>
      <c r="I13" s="68"/>
      <c r="J13" s="68"/>
      <c r="K13" s="68"/>
      <c r="L13" s="26"/>
      <c r="M13" s="26"/>
      <c r="N13" s="26"/>
      <c r="O13" s="25"/>
      <c r="Q13" s="9"/>
    </row>
    <row r="14" spans="1:18" ht="93" customHeight="1" x14ac:dyDescent="0.25">
      <c r="A14" s="275" t="s">
        <v>9</v>
      </c>
      <c r="B14" s="28"/>
      <c r="C14" s="22" t="s">
        <v>10</v>
      </c>
      <c r="D14" s="22" t="s">
        <v>148</v>
      </c>
      <c r="E14" s="22" t="s">
        <v>33</v>
      </c>
      <c r="F14" s="22" t="s">
        <v>34</v>
      </c>
      <c r="G14" s="22" t="s">
        <v>11</v>
      </c>
      <c r="H14" s="22" t="s">
        <v>35</v>
      </c>
      <c r="I14" s="22"/>
      <c r="J14" s="22"/>
      <c r="K14" s="119" t="s">
        <v>36</v>
      </c>
      <c r="L14" s="58" t="s">
        <v>115</v>
      </c>
      <c r="M14" s="58" t="s">
        <v>118</v>
      </c>
      <c r="N14" s="155" t="s">
        <v>45</v>
      </c>
      <c r="P14" s="25"/>
      <c r="Q14" s="9"/>
      <c r="R14" s="9"/>
    </row>
    <row r="15" spans="1:18" ht="15.75" customHeight="1" x14ac:dyDescent="0.25">
      <c r="A15" s="276"/>
      <c r="B15" s="22" t="s">
        <v>117</v>
      </c>
      <c r="C15" s="65">
        <v>35000</v>
      </c>
      <c r="D15" s="65">
        <f>103.64*13</f>
        <v>1347.32</v>
      </c>
      <c r="E15" s="65"/>
      <c r="F15" s="65"/>
      <c r="G15" s="65">
        <f>+C15+D15+E15+F15</f>
        <v>36347.32</v>
      </c>
      <c r="H15" s="65">
        <f>+(C15+D15+E15)*38.38%+(F15*32.7%)</f>
        <v>13950.101416000001</v>
      </c>
      <c r="I15" s="69"/>
      <c r="J15" s="65"/>
      <c r="K15" s="154" t="str">
        <f>+IF(E15&lt;&gt;0,+ROUND(+G15+H15+I15+J15,2),"0")</f>
        <v>0</v>
      </c>
      <c r="L15" s="67"/>
      <c r="M15" s="82"/>
      <c r="N15" s="142">
        <f>+ROUND(+(L15+M15)*K15,2)</f>
        <v>0</v>
      </c>
      <c r="P15" s="25"/>
      <c r="Q15" s="9"/>
      <c r="R15" s="9"/>
    </row>
    <row r="16" spans="1:18" ht="14.25" customHeight="1" x14ac:dyDescent="0.25">
      <c r="A16" s="276"/>
      <c r="B16" s="27"/>
      <c r="C16" s="68"/>
      <c r="D16" s="68"/>
      <c r="E16" s="68"/>
      <c r="F16" s="68"/>
      <c r="G16" s="68"/>
      <c r="H16" s="68"/>
      <c r="I16" s="68"/>
      <c r="J16" s="68"/>
      <c r="K16" s="68"/>
      <c r="L16" s="68"/>
      <c r="M16" s="68"/>
      <c r="N16" s="68"/>
      <c r="P16" s="25"/>
      <c r="Q16" s="9"/>
      <c r="R16" s="9"/>
    </row>
    <row r="17" spans="1:17" ht="88.5" customHeight="1" x14ac:dyDescent="0.25">
      <c r="A17" s="276"/>
      <c r="B17" s="28"/>
      <c r="C17" s="22" t="s">
        <v>37</v>
      </c>
      <c r="D17" s="22" t="s">
        <v>149</v>
      </c>
      <c r="E17" s="22" t="s">
        <v>38</v>
      </c>
      <c r="F17" s="22" t="s">
        <v>72</v>
      </c>
      <c r="G17" s="22" t="s">
        <v>39</v>
      </c>
      <c r="H17" s="22" t="s">
        <v>112</v>
      </c>
      <c r="I17" s="22" t="s">
        <v>113</v>
      </c>
      <c r="J17" s="22" t="s">
        <v>114</v>
      </c>
      <c r="K17" s="119" t="s">
        <v>42</v>
      </c>
      <c r="L17" s="58" t="s">
        <v>115</v>
      </c>
      <c r="M17" s="58" t="s">
        <v>116</v>
      </c>
      <c r="N17" s="155" t="s">
        <v>45</v>
      </c>
      <c r="O17" s="25"/>
      <c r="P17" s="9"/>
      <c r="Q17" s="9"/>
    </row>
    <row r="18" spans="1:17" ht="15.75" customHeight="1" x14ac:dyDescent="0.25">
      <c r="A18" s="276"/>
      <c r="B18" s="29" t="s">
        <v>13</v>
      </c>
      <c r="C18" s="70">
        <v>23501.93</v>
      </c>
      <c r="D18" s="71">
        <f>75.38*12</f>
        <v>904.56</v>
      </c>
      <c r="E18" s="71"/>
      <c r="F18" s="72">
        <f>+ROUND((C18+D18+E18)/12,2)</f>
        <v>2033.87</v>
      </c>
      <c r="G18" s="71">
        <f>+F18+D18+C18+E18</f>
        <v>26440.36</v>
      </c>
      <c r="H18" s="65">
        <f>G18*24.2%</f>
        <v>6398.5671199999997</v>
      </c>
      <c r="I18" s="65">
        <f>G18*7.1%*80%</f>
        <v>1501.8124479999999</v>
      </c>
      <c r="J18" s="65">
        <f>G18*8.5%</f>
        <v>2247.4306000000001</v>
      </c>
      <c r="K18" s="154">
        <f>+ROUND(+G18+H18+I18+J18,2)</f>
        <v>36588.17</v>
      </c>
      <c r="L18" s="81">
        <v>2055</v>
      </c>
      <c r="M18" s="81"/>
      <c r="N18" s="142">
        <f>+ROUND(+(L18+M18)*K18,2)</f>
        <v>75188689.349999994</v>
      </c>
    </row>
    <row r="19" spans="1:17" x14ac:dyDescent="0.25">
      <c r="A19" s="276"/>
      <c r="B19" s="30"/>
      <c r="C19" s="73"/>
      <c r="D19" s="74"/>
      <c r="E19" s="74"/>
      <c r="F19" s="73"/>
      <c r="G19" s="73"/>
      <c r="H19" s="73"/>
      <c r="I19" s="73"/>
      <c r="J19" s="73"/>
      <c r="K19" s="73"/>
      <c r="L19" s="88"/>
      <c r="M19" s="88"/>
      <c r="N19" s="86"/>
    </row>
    <row r="20" spans="1:17" ht="15" customHeight="1" x14ac:dyDescent="0.25">
      <c r="A20" s="276"/>
      <c r="B20" s="29" t="s">
        <v>14</v>
      </c>
      <c r="C20" s="70">
        <v>19351.97</v>
      </c>
      <c r="D20" s="71">
        <f>62.06*12</f>
        <v>744.72</v>
      </c>
      <c r="E20" s="71"/>
      <c r="F20" s="72">
        <f>+ROUND((C20+D20+E20)/12,2)</f>
        <v>1674.72</v>
      </c>
      <c r="G20" s="71">
        <f>+F20+D20+C20+E20</f>
        <v>21771.41</v>
      </c>
      <c r="H20" s="65">
        <f>G20*24.2%</f>
        <v>5268.6812199999995</v>
      </c>
      <c r="I20" s="65">
        <f>G20*7.1%*80%</f>
        <v>1236.616088</v>
      </c>
      <c r="J20" s="65">
        <f>G20*8.5%</f>
        <v>1850.5698500000001</v>
      </c>
      <c r="K20" s="154">
        <f>+ROUND(+G20+H20+I20+J20,2)</f>
        <v>30127.279999999999</v>
      </c>
      <c r="L20" s="81">
        <v>1881</v>
      </c>
      <c r="M20" s="81"/>
      <c r="N20" s="142">
        <f>+ROUND(+(L20+M20)*K20,2)</f>
        <v>56669413.68</v>
      </c>
      <c r="Q20" s="31"/>
    </row>
    <row r="21" spans="1:17" ht="15" customHeight="1" x14ac:dyDescent="0.25">
      <c r="A21" s="276"/>
      <c r="B21" s="32"/>
      <c r="C21" s="77"/>
      <c r="D21" s="74"/>
      <c r="E21" s="74"/>
      <c r="F21" s="74"/>
      <c r="G21" s="73"/>
      <c r="H21" s="74"/>
      <c r="I21" s="74"/>
      <c r="J21" s="74"/>
      <c r="K21" s="74"/>
      <c r="L21" s="90"/>
      <c r="M21" s="90"/>
      <c r="N21" s="89"/>
      <c r="Q21" s="31"/>
    </row>
    <row r="22" spans="1:17" x14ac:dyDescent="0.25">
      <c r="A22" s="276"/>
      <c r="B22" s="29" t="s">
        <v>15</v>
      </c>
      <c r="C22" s="70">
        <v>18390.84</v>
      </c>
      <c r="D22" s="71">
        <f>58.98*12</f>
        <v>707.76</v>
      </c>
      <c r="E22" s="71"/>
      <c r="F22" s="72">
        <f>+ROUND((C22+D22+E22)/12,2)</f>
        <v>1591.55</v>
      </c>
      <c r="G22" s="71">
        <f>+F22+D22+C22+E22</f>
        <v>20690.150000000001</v>
      </c>
      <c r="H22" s="65">
        <f>G22*24.2%</f>
        <v>5007.0163000000002</v>
      </c>
      <c r="I22" s="65">
        <f>G22*7.1%*80%</f>
        <v>1175.2005200000001</v>
      </c>
      <c r="J22" s="65">
        <f>G22*8.5%</f>
        <v>1758.6627500000002</v>
      </c>
      <c r="K22" s="154">
        <f>+ROUND(+G22+H22+I22+J22,2)</f>
        <v>28631.03</v>
      </c>
      <c r="L22" s="81">
        <v>31</v>
      </c>
      <c r="M22" s="81"/>
      <c r="N22" s="142">
        <f>+ROUND(+(L22+M22)*K22,2)</f>
        <v>887561.93</v>
      </c>
    </row>
    <row r="23" spans="1:17" x14ac:dyDescent="0.25">
      <c r="A23" s="277"/>
      <c r="B23" s="30"/>
      <c r="C23" s="73"/>
      <c r="D23" s="74"/>
      <c r="E23" s="74"/>
      <c r="F23" s="73"/>
      <c r="G23" s="73"/>
      <c r="H23" s="74"/>
      <c r="I23" s="74"/>
      <c r="J23" s="74"/>
      <c r="K23" s="74"/>
      <c r="L23" s="90"/>
      <c r="M23" s="90"/>
      <c r="N23" s="89"/>
    </row>
    <row r="24" spans="1:17" ht="38.25" customHeight="1" x14ac:dyDescent="0.3">
      <c r="B24"/>
      <c r="C24"/>
      <c r="D24" s="7"/>
      <c r="E24" s="7"/>
      <c r="F24"/>
      <c r="G24"/>
      <c r="H24"/>
      <c r="I24"/>
      <c r="J24" s="7"/>
      <c r="K24" s="169" t="s">
        <v>16</v>
      </c>
      <c r="L24" s="141">
        <f>+SUM(L7:L22)</f>
        <v>4261</v>
      </c>
      <c r="M24" s="141">
        <f>+SUM(M7:M22)</f>
        <v>0</v>
      </c>
      <c r="N24" s="141">
        <f>+SUM(N7:N22)</f>
        <v>151180484.62</v>
      </c>
    </row>
    <row r="25" spans="1:17" ht="18" customHeight="1" thickBot="1" x14ac:dyDescent="0.3">
      <c r="B25"/>
      <c r="C25"/>
      <c r="D25" s="7"/>
      <c r="E25" s="7"/>
      <c r="F25"/>
      <c r="G25"/>
      <c r="H25"/>
      <c r="I25"/>
      <c r="J25" s="7"/>
      <c r="K25" s="31"/>
      <c r="L25" s="131"/>
      <c r="M25" s="131"/>
      <c r="N25" s="132"/>
    </row>
    <row r="26" spans="1:17" ht="15" customHeight="1" x14ac:dyDescent="0.25">
      <c r="B26" s="312" t="s">
        <v>62</v>
      </c>
      <c r="C26" s="313"/>
      <c r="D26" s="313"/>
      <c r="E26" s="313"/>
      <c r="F26" s="313"/>
      <c r="G26" s="313"/>
      <c r="H26" s="313"/>
      <c r="I26" s="313"/>
      <c r="J26" s="313"/>
      <c r="K26" s="313"/>
      <c r="L26" s="313"/>
      <c r="M26" s="313"/>
      <c r="N26" s="314"/>
      <c r="O26" s="134"/>
      <c r="P26" s="134"/>
    </row>
    <row r="27" spans="1:17" ht="20.25" customHeight="1" x14ac:dyDescent="0.25">
      <c r="B27" s="282" t="s">
        <v>119</v>
      </c>
      <c r="C27" s="282"/>
      <c r="D27" s="282"/>
      <c r="E27" s="282"/>
      <c r="F27" s="282"/>
      <c r="G27" s="282"/>
      <c r="H27" s="282"/>
      <c r="I27" s="282"/>
      <c r="J27" s="282"/>
      <c r="K27" s="282"/>
      <c r="L27" s="282"/>
      <c r="M27" s="282"/>
      <c r="N27" s="282"/>
      <c r="O27" s="130"/>
      <c r="P27" s="130"/>
    </row>
    <row r="28" spans="1:17" ht="20.25" customHeight="1" x14ac:dyDescent="0.25">
      <c r="B28" s="315" t="s">
        <v>120</v>
      </c>
      <c r="C28" s="315"/>
      <c r="D28" s="315"/>
      <c r="E28" s="315"/>
      <c r="F28" s="315"/>
      <c r="G28" s="315"/>
      <c r="H28" s="315"/>
      <c r="I28" s="315"/>
      <c r="J28" s="315"/>
      <c r="K28" s="315"/>
      <c r="L28" s="315"/>
      <c r="M28" s="315"/>
      <c r="N28" s="315"/>
      <c r="O28" s="133"/>
      <c r="P28" s="133"/>
    </row>
    <row r="29" spans="1:17" ht="20.25" customHeight="1" x14ac:dyDescent="0.25">
      <c r="B29" s="316" t="s">
        <v>121</v>
      </c>
      <c r="C29" s="316"/>
      <c r="D29" s="316"/>
      <c r="E29" s="316"/>
      <c r="F29" s="316"/>
      <c r="G29" s="316"/>
      <c r="H29" s="316"/>
      <c r="I29" s="316"/>
      <c r="J29" s="316"/>
      <c r="K29" s="316"/>
      <c r="L29" s="316"/>
      <c r="M29" s="316"/>
      <c r="N29" s="316"/>
      <c r="O29" s="121"/>
      <c r="P29" s="121"/>
    </row>
    <row r="30" spans="1:17" ht="36.75" customHeight="1" x14ac:dyDescent="0.25">
      <c r="B30" s="316" t="s">
        <v>122</v>
      </c>
      <c r="C30" s="316"/>
      <c r="D30" s="316"/>
      <c r="E30" s="316"/>
      <c r="F30" s="316"/>
      <c r="G30" s="316"/>
      <c r="H30" s="316"/>
      <c r="I30" s="316"/>
      <c r="J30" s="316"/>
      <c r="K30" s="316"/>
      <c r="L30" s="316"/>
      <c r="M30" s="316"/>
      <c r="N30" s="316"/>
      <c r="O30" s="121"/>
      <c r="P30" s="121"/>
    </row>
    <row r="31" spans="1:17" ht="15" customHeight="1" x14ac:dyDescent="0.25">
      <c r="F31" s="33"/>
      <c r="G31" s="33"/>
      <c r="H31" s="33"/>
      <c r="I31" s="33"/>
      <c r="J31" s="33"/>
      <c r="K31" s="33"/>
      <c r="L31" s="33"/>
      <c r="M31" s="135"/>
      <c r="N31" s="135"/>
    </row>
    <row r="32" spans="1:17" x14ac:dyDescent="0.25">
      <c r="M32" s="25"/>
      <c r="N32" s="25"/>
    </row>
    <row r="33" spans="8:14" x14ac:dyDescent="0.25">
      <c r="H33" s="9"/>
      <c r="M33" s="31"/>
      <c r="N33" s="34"/>
    </row>
    <row r="34" spans="8:14" x14ac:dyDescent="0.25">
      <c r="M34" s="31"/>
      <c r="N34" s="34"/>
    </row>
  </sheetData>
  <sheetProtection selectLockedCells="1" selectUnlockedCells="1"/>
  <mergeCells count="13">
    <mergeCell ref="B26:N26"/>
    <mergeCell ref="B27:N27"/>
    <mergeCell ref="B28:N28"/>
    <mergeCell ref="B29:N29"/>
    <mergeCell ref="B30:N30"/>
    <mergeCell ref="A10:A12"/>
    <mergeCell ref="A14:A23"/>
    <mergeCell ref="A1:C1"/>
    <mergeCell ref="I1:L1"/>
    <mergeCell ref="A2:C2"/>
    <mergeCell ref="A3:C3"/>
    <mergeCell ref="A5:N5"/>
    <mergeCell ref="A6:A8"/>
  </mergeCells>
  <pageMargins left="0.45" right="0.47013888888888888" top="0.62013888888888891" bottom="0.47013888888888888" header="0.51180555555555551" footer="0.51180555555555551"/>
  <pageSetup paperSize="9" scale="57"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Q30"/>
  <sheetViews>
    <sheetView showGridLines="0" topLeftCell="A7" zoomScale="90" zoomScaleNormal="90" workbookViewId="0">
      <selection activeCell="I2" sqref="I2"/>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21.7109375" style="4" customWidth="1"/>
    <col min="5" max="5" width="14.42578125" style="4" customWidth="1"/>
    <col min="6" max="6" width="14.28515625" style="4" bestFit="1" customWidth="1"/>
    <col min="7" max="7" width="12.7109375" style="4" customWidth="1"/>
    <col min="8" max="8" width="17.28515625" style="4" customWidth="1"/>
    <col min="9" max="9" width="14.28515625" style="4" customWidth="1"/>
    <col min="10" max="10" width="14.7109375" style="4" customWidth="1"/>
    <col min="11" max="11" width="17.42578125" style="4" customWidth="1"/>
    <col min="12" max="12" width="18.42578125" style="4" bestFit="1" customWidth="1"/>
    <col min="13" max="13" width="17.7109375" style="4" customWidth="1"/>
    <col min="14" max="14" width="17.5703125" style="4" customWidth="1"/>
    <col min="15" max="15" width="12" style="4" customWidth="1"/>
    <col min="16" max="16" width="8.5703125" style="4"/>
    <col min="17" max="17" width="12" style="4" customWidth="1"/>
    <col min="18" max="18" width="11.42578125" style="4" customWidth="1"/>
    <col min="19" max="20" width="12" style="4" customWidth="1"/>
    <col min="21"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7.28515625" style="4" customWidth="1"/>
    <col min="264" max="264" width="14.28515625" style="4" customWidth="1"/>
    <col min="265" max="265" width="11.7109375" style="4" customWidth="1"/>
    <col min="266" max="266" width="12.7109375" style="4" customWidth="1"/>
    <col min="267" max="267" width="18.42578125" style="4" bestFit="1" customWidth="1"/>
    <col min="268" max="268" width="12.5703125" style="4" customWidth="1"/>
    <col min="269" max="270" width="17.5703125" style="4" customWidth="1"/>
    <col min="271" max="271" width="12" style="4" customWidth="1"/>
    <col min="272" max="272" width="8.5703125" style="4"/>
    <col min="273" max="273" width="12" style="4" customWidth="1"/>
    <col min="274" max="274" width="11.42578125" style="4" customWidth="1"/>
    <col min="275" max="276" width="12" style="4" customWidth="1"/>
    <col min="277"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7.28515625" style="4" customWidth="1"/>
    <col min="520" max="520" width="14.28515625" style="4" customWidth="1"/>
    <col min="521" max="521" width="11.7109375" style="4" customWidth="1"/>
    <col min="522" max="522" width="12.7109375" style="4" customWidth="1"/>
    <col min="523" max="523" width="18.42578125" style="4" bestFit="1" customWidth="1"/>
    <col min="524" max="524" width="12.5703125" style="4" customWidth="1"/>
    <col min="525" max="526" width="17.5703125" style="4" customWidth="1"/>
    <col min="527" max="527" width="12" style="4" customWidth="1"/>
    <col min="528" max="528" width="8.5703125" style="4"/>
    <col min="529" max="529" width="12" style="4" customWidth="1"/>
    <col min="530" max="530" width="11.42578125" style="4" customWidth="1"/>
    <col min="531" max="532" width="12" style="4" customWidth="1"/>
    <col min="533"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7.28515625" style="4" customWidth="1"/>
    <col min="776" max="776" width="14.28515625" style="4" customWidth="1"/>
    <col min="777" max="777" width="11.7109375" style="4" customWidth="1"/>
    <col min="778" max="778" width="12.7109375" style="4" customWidth="1"/>
    <col min="779" max="779" width="18.42578125" style="4" bestFit="1" customWidth="1"/>
    <col min="780" max="780" width="12.5703125" style="4" customWidth="1"/>
    <col min="781" max="782" width="17.5703125" style="4" customWidth="1"/>
    <col min="783" max="783" width="12" style="4" customWidth="1"/>
    <col min="784" max="784" width="8.5703125" style="4"/>
    <col min="785" max="785" width="12" style="4" customWidth="1"/>
    <col min="786" max="786" width="11.42578125" style="4" customWidth="1"/>
    <col min="787" max="788" width="12" style="4" customWidth="1"/>
    <col min="789"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7.28515625" style="4" customWidth="1"/>
    <col min="1032" max="1032" width="14.28515625" style="4" customWidth="1"/>
    <col min="1033" max="1033" width="11.7109375" style="4" customWidth="1"/>
    <col min="1034" max="1034" width="12.7109375" style="4" customWidth="1"/>
    <col min="1035" max="1035" width="18.42578125" style="4" bestFit="1" customWidth="1"/>
    <col min="1036" max="1036" width="12.5703125" style="4" customWidth="1"/>
    <col min="1037" max="1038" width="17.5703125" style="4" customWidth="1"/>
    <col min="1039" max="1039" width="12"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7.28515625" style="4" customWidth="1"/>
    <col min="1288" max="1288" width="14.28515625" style="4" customWidth="1"/>
    <col min="1289" max="1289" width="11.7109375" style="4" customWidth="1"/>
    <col min="1290" max="1290" width="12.7109375" style="4" customWidth="1"/>
    <col min="1291" max="1291" width="18.42578125" style="4" bestFit="1" customWidth="1"/>
    <col min="1292" max="1292" width="12.5703125" style="4" customWidth="1"/>
    <col min="1293" max="1294" width="17.5703125" style="4" customWidth="1"/>
    <col min="1295" max="1295" width="12"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7.28515625" style="4" customWidth="1"/>
    <col min="1544" max="1544" width="14.28515625" style="4" customWidth="1"/>
    <col min="1545" max="1545" width="11.7109375" style="4" customWidth="1"/>
    <col min="1546" max="1546" width="12.7109375" style="4" customWidth="1"/>
    <col min="1547" max="1547" width="18.42578125" style="4" bestFit="1" customWidth="1"/>
    <col min="1548" max="1548" width="12.5703125" style="4" customWidth="1"/>
    <col min="1549" max="1550" width="17.5703125" style="4" customWidth="1"/>
    <col min="1551" max="1551" width="12"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7.28515625" style="4" customWidth="1"/>
    <col min="1800" max="1800" width="14.28515625" style="4" customWidth="1"/>
    <col min="1801" max="1801" width="11.7109375" style="4" customWidth="1"/>
    <col min="1802" max="1802" width="12.7109375" style="4" customWidth="1"/>
    <col min="1803" max="1803" width="18.42578125" style="4" bestFit="1" customWidth="1"/>
    <col min="1804" max="1804" width="12.5703125" style="4" customWidth="1"/>
    <col min="1805" max="1806" width="17.5703125" style="4" customWidth="1"/>
    <col min="1807" max="1807" width="12"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7.28515625" style="4" customWidth="1"/>
    <col min="2056" max="2056" width="14.28515625" style="4" customWidth="1"/>
    <col min="2057" max="2057" width="11.7109375" style="4" customWidth="1"/>
    <col min="2058" max="2058" width="12.7109375" style="4" customWidth="1"/>
    <col min="2059" max="2059" width="18.42578125" style="4" bestFit="1" customWidth="1"/>
    <col min="2060" max="2060" width="12.5703125" style="4" customWidth="1"/>
    <col min="2061" max="2062" width="17.5703125" style="4" customWidth="1"/>
    <col min="2063" max="2063" width="12"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7.28515625" style="4" customWidth="1"/>
    <col min="2312" max="2312" width="14.28515625" style="4" customWidth="1"/>
    <col min="2313" max="2313" width="11.7109375" style="4" customWidth="1"/>
    <col min="2314" max="2314" width="12.7109375" style="4" customWidth="1"/>
    <col min="2315" max="2315" width="18.42578125" style="4" bestFit="1" customWidth="1"/>
    <col min="2316" max="2316" width="12.5703125" style="4" customWidth="1"/>
    <col min="2317" max="2318" width="17.5703125" style="4" customWidth="1"/>
    <col min="2319" max="2319" width="12"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7.28515625" style="4" customWidth="1"/>
    <col min="2568" max="2568" width="14.28515625" style="4" customWidth="1"/>
    <col min="2569" max="2569" width="11.7109375" style="4" customWidth="1"/>
    <col min="2570" max="2570" width="12.7109375" style="4" customWidth="1"/>
    <col min="2571" max="2571" width="18.42578125" style="4" bestFit="1" customWidth="1"/>
    <col min="2572" max="2572" width="12.5703125" style="4" customWidth="1"/>
    <col min="2573" max="2574" width="17.5703125" style="4" customWidth="1"/>
    <col min="2575" max="2575" width="12"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7.28515625" style="4" customWidth="1"/>
    <col min="2824" max="2824" width="14.28515625" style="4" customWidth="1"/>
    <col min="2825" max="2825" width="11.7109375" style="4" customWidth="1"/>
    <col min="2826" max="2826" width="12.7109375" style="4" customWidth="1"/>
    <col min="2827" max="2827" width="18.42578125" style="4" bestFit="1" customWidth="1"/>
    <col min="2828" max="2828" width="12.5703125" style="4" customWidth="1"/>
    <col min="2829" max="2830" width="17.5703125" style="4" customWidth="1"/>
    <col min="2831" max="2831" width="12"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7.28515625" style="4" customWidth="1"/>
    <col min="3080" max="3080" width="14.28515625" style="4" customWidth="1"/>
    <col min="3081" max="3081" width="11.7109375" style="4" customWidth="1"/>
    <col min="3082" max="3082" width="12.7109375" style="4" customWidth="1"/>
    <col min="3083" max="3083" width="18.42578125" style="4" bestFit="1" customWidth="1"/>
    <col min="3084" max="3084" width="12.5703125" style="4" customWidth="1"/>
    <col min="3085" max="3086" width="17.5703125" style="4" customWidth="1"/>
    <col min="3087" max="3087" width="12"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7.28515625" style="4" customWidth="1"/>
    <col min="3336" max="3336" width="14.28515625" style="4" customWidth="1"/>
    <col min="3337" max="3337" width="11.7109375" style="4" customWidth="1"/>
    <col min="3338" max="3338" width="12.7109375" style="4" customWidth="1"/>
    <col min="3339" max="3339" width="18.42578125" style="4" bestFit="1" customWidth="1"/>
    <col min="3340" max="3340" width="12.5703125" style="4" customWidth="1"/>
    <col min="3341" max="3342" width="17.5703125" style="4" customWidth="1"/>
    <col min="3343" max="3343" width="12"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7.28515625" style="4" customWidth="1"/>
    <col min="3592" max="3592" width="14.28515625" style="4" customWidth="1"/>
    <col min="3593" max="3593" width="11.7109375" style="4" customWidth="1"/>
    <col min="3594" max="3594" width="12.7109375" style="4" customWidth="1"/>
    <col min="3595" max="3595" width="18.42578125" style="4" bestFit="1" customWidth="1"/>
    <col min="3596" max="3596" width="12.5703125" style="4" customWidth="1"/>
    <col min="3597" max="3598" width="17.5703125" style="4" customWidth="1"/>
    <col min="3599" max="3599" width="12"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7.28515625" style="4" customWidth="1"/>
    <col min="3848" max="3848" width="14.28515625" style="4" customWidth="1"/>
    <col min="3849" max="3849" width="11.7109375" style="4" customWidth="1"/>
    <col min="3850" max="3850" width="12.7109375" style="4" customWidth="1"/>
    <col min="3851" max="3851" width="18.42578125" style="4" bestFit="1" customWidth="1"/>
    <col min="3852" max="3852" width="12.5703125" style="4" customWidth="1"/>
    <col min="3853" max="3854" width="17.5703125" style="4" customWidth="1"/>
    <col min="3855" max="3855" width="12"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7.28515625" style="4" customWidth="1"/>
    <col min="4104" max="4104" width="14.28515625" style="4" customWidth="1"/>
    <col min="4105" max="4105" width="11.7109375" style="4" customWidth="1"/>
    <col min="4106" max="4106" width="12.7109375" style="4" customWidth="1"/>
    <col min="4107" max="4107" width="18.42578125" style="4" bestFit="1" customWidth="1"/>
    <col min="4108" max="4108" width="12.5703125" style="4" customWidth="1"/>
    <col min="4109" max="4110" width="17.5703125" style="4" customWidth="1"/>
    <col min="4111" max="4111" width="12"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7.28515625" style="4" customWidth="1"/>
    <col min="4360" max="4360" width="14.28515625" style="4" customWidth="1"/>
    <col min="4361" max="4361" width="11.7109375" style="4" customWidth="1"/>
    <col min="4362" max="4362" width="12.7109375" style="4" customWidth="1"/>
    <col min="4363" max="4363" width="18.42578125" style="4" bestFit="1" customWidth="1"/>
    <col min="4364" max="4364" width="12.5703125" style="4" customWidth="1"/>
    <col min="4365" max="4366" width="17.5703125" style="4" customWidth="1"/>
    <col min="4367" max="4367" width="12"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7.28515625" style="4" customWidth="1"/>
    <col min="4616" max="4616" width="14.28515625" style="4" customWidth="1"/>
    <col min="4617" max="4617" width="11.7109375" style="4" customWidth="1"/>
    <col min="4618" max="4618" width="12.7109375" style="4" customWidth="1"/>
    <col min="4619" max="4619" width="18.42578125" style="4" bestFit="1" customWidth="1"/>
    <col min="4620" max="4620" width="12.5703125" style="4" customWidth="1"/>
    <col min="4621" max="4622" width="17.5703125" style="4" customWidth="1"/>
    <col min="4623" max="4623" width="12"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7.28515625" style="4" customWidth="1"/>
    <col min="4872" max="4872" width="14.28515625" style="4" customWidth="1"/>
    <col min="4873" max="4873" width="11.7109375" style="4" customWidth="1"/>
    <col min="4874" max="4874" width="12.7109375" style="4" customWidth="1"/>
    <col min="4875" max="4875" width="18.42578125" style="4" bestFit="1" customWidth="1"/>
    <col min="4876" max="4876" width="12.5703125" style="4" customWidth="1"/>
    <col min="4877" max="4878" width="17.5703125" style="4" customWidth="1"/>
    <col min="4879" max="4879" width="12"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7.28515625" style="4" customWidth="1"/>
    <col min="5128" max="5128" width="14.28515625" style="4" customWidth="1"/>
    <col min="5129" max="5129" width="11.7109375" style="4" customWidth="1"/>
    <col min="5130" max="5130" width="12.7109375" style="4" customWidth="1"/>
    <col min="5131" max="5131" width="18.42578125" style="4" bestFit="1" customWidth="1"/>
    <col min="5132" max="5132" width="12.5703125" style="4" customWidth="1"/>
    <col min="5133" max="5134" width="17.5703125" style="4" customWidth="1"/>
    <col min="5135" max="5135" width="12"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7.28515625" style="4" customWidth="1"/>
    <col min="5384" max="5384" width="14.28515625" style="4" customWidth="1"/>
    <col min="5385" max="5385" width="11.7109375" style="4" customWidth="1"/>
    <col min="5386" max="5386" width="12.7109375" style="4" customWidth="1"/>
    <col min="5387" max="5387" width="18.42578125" style="4" bestFit="1" customWidth="1"/>
    <col min="5388" max="5388" width="12.5703125" style="4" customWidth="1"/>
    <col min="5389" max="5390" width="17.5703125" style="4" customWidth="1"/>
    <col min="5391" max="5391" width="12"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7.28515625" style="4" customWidth="1"/>
    <col min="5640" max="5640" width="14.28515625" style="4" customWidth="1"/>
    <col min="5641" max="5641" width="11.7109375" style="4" customWidth="1"/>
    <col min="5642" max="5642" width="12.7109375" style="4" customWidth="1"/>
    <col min="5643" max="5643" width="18.42578125" style="4" bestFit="1" customWidth="1"/>
    <col min="5644" max="5644" width="12.5703125" style="4" customWidth="1"/>
    <col min="5645" max="5646" width="17.5703125" style="4" customWidth="1"/>
    <col min="5647" max="5647" width="12"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7.28515625" style="4" customWidth="1"/>
    <col min="5896" max="5896" width="14.28515625" style="4" customWidth="1"/>
    <col min="5897" max="5897" width="11.7109375" style="4" customWidth="1"/>
    <col min="5898" max="5898" width="12.7109375" style="4" customWidth="1"/>
    <col min="5899" max="5899" width="18.42578125" style="4" bestFit="1" customWidth="1"/>
    <col min="5900" max="5900" width="12.5703125" style="4" customWidth="1"/>
    <col min="5901" max="5902" width="17.5703125" style="4" customWidth="1"/>
    <col min="5903" max="5903" width="12"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7.28515625" style="4" customWidth="1"/>
    <col min="6152" max="6152" width="14.28515625" style="4" customWidth="1"/>
    <col min="6153" max="6153" width="11.7109375" style="4" customWidth="1"/>
    <col min="6154" max="6154" width="12.7109375" style="4" customWidth="1"/>
    <col min="6155" max="6155" width="18.42578125" style="4" bestFit="1" customWidth="1"/>
    <col min="6156" max="6156" width="12.5703125" style="4" customWidth="1"/>
    <col min="6157" max="6158" width="17.5703125" style="4" customWidth="1"/>
    <col min="6159" max="6159" width="12"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7.28515625" style="4" customWidth="1"/>
    <col min="6408" max="6408" width="14.28515625" style="4" customWidth="1"/>
    <col min="6409" max="6409" width="11.7109375" style="4" customWidth="1"/>
    <col min="6410" max="6410" width="12.7109375" style="4" customWidth="1"/>
    <col min="6411" max="6411" width="18.42578125" style="4" bestFit="1" customWidth="1"/>
    <col min="6412" max="6412" width="12.5703125" style="4" customWidth="1"/>
    <col min="6413" max="6414" width="17.5703125" style="4" customWidth="1"/>
    <col min="6415" max="6415" width="12"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7.28515625" style="4" customWidth="1"/>
    <col min="6664" max="6664" width="14.28515625" style="4" customWidth="1"/>
    <col min="6665" max="6665" width="11.7109375" style="4" customWidth="1"/>
    <col min="6666" max="6666" width="12.7109375" style="4" customWidth="1"/>
    <col min="6667" max="6667" width="18.42578125" style="4" bestFit="1" customWidth="1"/>
    <col min="6668" max="6668" width="12.5703125" style="4" customWidth="1"/>
    <col min="6669" max="6670" width="17.5703125" style="4" customWidth="1"/>
    <col min="6671" max="6671" width="12"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7.28515625" style="4" customWidth="1"/>
    <col min="6920" max="6920" width="14.28515625" style="4" customWidth="1"/>
    <col min="6921" max="6921" width="11.7109375" style="4" customWidth="1"/>
    <col min="6922" max="6922" width="12.7109375" style="4" customWidth="1"/>
    <col min="6923" max="6923" width="18.42578125" style="4" bestFit="1" customWidth="1"/>
    <col min="6924" max="6924" width="12.5703125" style="4" customWidth="1"/>
    <col min="6925" max="6926" width="17.5703125" style="4" customWidth="1"/>
    <col min="6927" max="6927" width="12"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7.28515625" style="4" customWidth="1"/>
    <col min="7176" max="7176" width="14.28515625" style="4" customWidth="1"/>
    <col min="7177" max="7177" width="11.7109375" style="4" customWidth="1"/>
    <col min="7178" max="7178" width="12.7109375" style="4" customWidth="1"/>
    <col min="7179" max="7179" width="18.42578125" style="4" bestFit="1" customWidth="1"/>
    <col min="7180" max="7180" width="12.5703125" style="4" customWidth="1"/>
    <col min="7181" max="7182" width="17.5703125" style="4" customWidth="1"/>
    <col min="7183" max="7183" width="12"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7.28515625" style="4" customWidth="1"/>
    <col min="7432" max="7432" width="14.28515625" style="4" customWidth="1"/>
    <col min="7433" max="7433" width="11.7109375" style="4" customWidth="1"/>
    <col min="7434" max="7434" width="12.7109375" style="4" customWidth="1"/>
    <col min="7435" max="7435" width="18.42578125" style="4" bestFit="1" customWidth="1"/>
    <col min="7436" max="7436" width="12.5703125" style="4" customWidth="1"/>
    <col min="7437" max="7438" width="17.5703125" style="4" customWidth="1"/>
    <col min="7439" max="7439" width="12"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7.28515625" style="4" customWidth="1"/>
    <col min="7688" max="7688" width="14.28515625" style="4" customWidth="1"/>
    <col min="7689" max="7689" width="11.7109375" style="4" customWidth="1"/>
    <col min="7690" max="7690" width="12.7109375" style="4" customWidth="1"/>
    <col min="7691" max="7691" width="18.42578125" style="4" bestFit="1" customWidth="1"/>
    <col min="7692" max="7692" width="12.5703125" style="4" customWidth="1"/>
    <col min="7693" max="7694" width="17.5703125" style="4" customWidth="1"/>
    <col min="7695" max="7695" width="12"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7.28515625" style="4" customWidth="1"/>
    <col min="7944" max="7944" width="14.28515625" style="4" customWidth="1"/>
    <col min="7945" max="7945" width="11.7109375" style="4" customWidth="1"/>
    <col min="7946" max="7946" width="12.7109375" style="4" customWidth="1"/>
    <col min="7947" max="7947" width="18.42578125" style="4" bestFit="1" customWidth="1"/>
    <col min="7948" max="7948" width="12.5703125" style="4" customWidth="1"/>
    <col min="7949" max="7950" width="17.5703125" style="4" customWidth="1"/>
    <col min="7951" max="7951" width="12"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7.28515625" style="4" customWidth="1"/>
    <col min="8200" max="8200" width="14.28515625" style="4" customWidth="1"/>
    <col min="8201" max="8201" width="11.7109375" style="4" customWidth="1"/>
    <col min="8202" max="8202" width="12.7109375" style="4" customWidth="1"/>
    <col min="8203" max="8203" width="18.42578125" style="4" bestFit="1" customWidth="1"/>
    <col min="8204" max="8204" width="12.5703125" style="4" customWidth="1"/>
    <col min="8205" max="8206" width="17.5703125" style="4" customWidth="1"/>
    <col min="8207" max="8207" width="12"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7.28515625" style="4" customWidth="1"/>
    <col min="8456" max="8456" width="14.28515625" style="4" customWidth="1"/>
    <col min="8457" max="8457" width="11.7109375" style="4" customWidth="1"/>
    <col min="8458" max="8458" width="12.7109375" style="4" customWidth="1"/>
    <col min="8459" max="8459" width="18.42578125" style="4" bestFit="1" customWidth="1"/>
    <col min="8460" max="8460" width="12.5703125" style="4" customWidth="1"/>
    <col min="8461" max="8462" width="17.5703125" style="4" customWidth="1"/>
    <col min="8463" max="8463" width="12"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7.28515625" style="4" customWidth="1"/>
    <col min="8712" max="8712" width="14.28515625" style="4" customWidth="1"/>
    <col min="8713" max="8713" width="11.7109375" style="4" customWidth="1"/>
    <col min="8714" max="8714" width="12.7109375" style="4" customWidth="1"/>
    <col min="8715" max="8715" width="18.42578125" style="4" bestFit="1" customWidth="1"/>
    <col min="8716" max="8716" width="12.5703125" style="4" customWidth="1"/>
    <col min="8717" max="8718" width="17.5703125" style="4" customWidth="1"/>
    <col min="8719" max="8719" width="12"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7.28515625" style="4" customWidth="1"/>
    <col min="8968" max="8968" width="14.28515625" style="4" customWidth="1"/>
    <col min="8969" max="8969" width="11.7109375" style="4" customWidth="1"/>
    <col min="8970" max="8970" width="12.7109375" style="4" customWidth="1"/>
    <col min="8971" max="8971" width="18.42578125" style="4" bestFit="1" customWidth="1"/>
    <col min="8972" max="8972" width="12.5703125" style="4" customWidth="1"/>
    <col min="8973" max="8974" width="17.5703125" style="4" customWidth="1"/>
    <col min="8975" max="8975" width="12"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7.28515625" style="4" customWidth="1"/>
    <col min="9224" max="9224" width="14.28515625" style="4" customWidth="1"/>
    <col min="9225" max="9225" width="11.7109375" style="4" customWidth="1"/>
    <col min="9226" max="9226" width="12.7109375" style="4" customWidth="1"/>
    <col min="9227" max="9227" width="18.42578125" style="4" bestFit="1" customWidth="1"/>
    <col min="9228" max="9228" width="12.5703125" style="4" customWidth="1"/>
    <col min="9229" max="9230" width="17.5703125" style="4" customWidth="1"/>
    <col min="9231" max="9231" width="12"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7.28515625" style="4" customWidth="1"/>
    <col min="9480" max="9480" width="14.28515625" style="4" customWidth="1"/>
    <col min="9481" max="9481" width="11.7109375" style="4" customWidth="1"/>
    <col min="9482" max="9482" width="12.7109375" style="4" customWidth="1"/>
    <col min="9483" max="9483" width="18.42578125" style="4" bestFit="1" customWidth="1"/>
    <col min="9484" max="9484" width="12.5703125" style="4" customWidth="1"/>
    <col min="9485" max="9486" width="17.5703125" style="4" customWidth="1"/>
    <col min="9487" max="9487" width="12"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7.28515625" style="4" customWidth="1"/>
    <col min="9736" max="9736" width="14.28515625" style="4" customWidth="1"/>
    <col min="9737" max="9737" width="11.7109375" style="4" customWidth="1"/>
    <col min="9738" max="9738" width="12.7109375" style="4" customWidth="1"/>
    <col min="9739" max="9739" width="18.42578125" style="4" bestFit="1" customWidth="1"/>
    <col min="9740" max="9740" width="12.5703125" style="4" customWidth="1"/>
    <col min="9741" max="9742" width="17.5703125" style="4" customWidth="1"/>
    <col min="9743" max="9743" width="12"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7.28515625" style="4" customWidth="1"/>
    <col min="9992" max="9992" width="14.28515625" style="4" customWidth="1"/>
    <col min="9993" max="9993" width="11.7109375" style="4" customWidth="1"/>
    <col min="9994" max="9994" width="12.7109375" style="4" customWidth="1"/>
    <col min="9995" max="9995" width="18.42578125" style="4" bestFit="1" customWidth="1"/>
    <col min="9996" max="9996" width="12.5703125" style="4" customWidth="1"/>
    <col min="9997" max="9998" width="17.5703125" style="4" customWidth="1"/>
    <col min="9999" max="9999" width="12"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7.28515625" style="4" customWidth="1"/>
    <col min="10248" max="10248" width="14.28515625" style="4" customWidth="1"/>
    <col min="10249" max="10249" width="11.7109375" style="4" customWidth="1"/>
    <col min="10250" max="10250" width="12.7109375" style="4" customWidth="1"/>
    <col min="10251" max="10251" width="18.42578125" style="4" bestFit="1" customWidth="1"/>
    <col min="10252" max="10252" width="12.5703125" style="4" customWidth="1"/>
    <col min="10253" max="10254" width="17.5703125" style="4" customWidth="1"/>
    <col min="10255" max="10255" width="12"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7.28515625" style="4" customWidth="1"/>
    <col min="10504" max="10504" width="14.28515625" style="4" customWidth="1"/>
    <col min="10505" max="10505" width="11.7109375" style="4" customWidth="1"/>
    <col min="10506" max="10506" width="12.7109375" style="4" customWidth="1"/>
    <col min="10507" max="10507" width="18.42578125" style="4" bestFit="1" customWidth="1"/>
    <col min="10508" max="10508" width="12.5703125" style="4" customWidth="1"/>
    <col min="10509" max="10510" width="17.5703125" style="4" customWidth="1"/>
    <col min="10511" max="10511" width="12"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7.28515625" style="4" customWidth="1"/>
    <col min="10760" max="10760" width="14.28515625" style="4" customWidth="1"/>
    <col min="10761" max="10761" width="11.7109375" style="4" customWidth="1"/>
    <col min="10762" max="10762" width="12.7109375" style="4" customWidth="1"/>
    <col min="10763" max="10763" width="18.42578125" style="4" bestFit="1" customWidth="1"/>
    <col min="10764" max="10764" width="12.5703125" style="4" customWidth="1"/>
    <col min="10765" max="10766" width="17.5703125" style="4" customWidth="1"/>
    <col min="10767" max="10767" width="12"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7.28515625" style="4" customWidth="1"/>
    <col min="11016" max="11016" width="14.28515625" style="4" customWidth="1"/>
    <col min="11017" max="11017" width="11.7109375" style="4" customWidth="1"/>
    <col min="11018" max="11018" width="12.7109375" style="4" customWidth="1"/>
    <col min="11019" max="11019" width="18.42578125" style="4" bestFit="1" customWidth="1"/>
    <col min="11020" max="11020" width="12.5703125" style="4" customWidth="1"/>
    <col min="11021" max="11022" width="17.5703125" style="4" customWidth="1"/>
    <col min="11023" max="11023" width="12"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7.28515625" style="4" customWidth="1"/>
    <col min="11272" max="11272" width="14.28515625" style="4" customWidth="1"/>
    <col min="11273" max="11273" width="11.7109375" style="4" customWidth="1"/>
    <col min="11274" max="11274" width="12.7109375" style="4" customWidth="1"/>
    <col min="11275" max="11275" width="18.42578125" style="4" bestFit="1" customWidth="1"/>
    <col min="11276" max="11276" width="12.5703125" style="4" customWidth="1"/>
    <col min="11277" max="11278" width="17.5703125" style="4" customWidth="1"/>
    <col min="11279" max="11279" width="12"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7.28515625" style="4" customWidth="1"/>
    <col min="11528" max="11528" width="14.28515625" style="4" customWidth="1"/>
    <col min="11529" max="11529" width="11.7109375" style="4" customWidth="1"/>
    <col min="11530" max="11530" width="12.7109375" style="4" customWidth="1"/>
    <col min="11531" max="11531" width="18.42578125" style="4" bestFit="1" customWidth="1"/>
    <col min="11532" max="11532" width="12.5703125" style="4" customWidth="1"/>
    <col min="11533" max="11534" width="17.5703125" style="4" customWidth="1"/>
    <col min="11535" max="11535" width="12"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7.28515625" style="4" customWidth="1"/>
    <col min="11784" max="11784" width="14.28515625" style="4" customWidth="1"/>
    <col min="11785" max="11785" width="11.7109375" style="4" customWidth="1"/>
    <col min="11786" max="11786" width="12.7109375" style="4" customWidth="1"/>
    <col min="11787" max="11787" width="18.42578125" style="4" bestFit="1" customWidth="1"/>
    <col min="11788" max="11788" width="12.5703125" style="4" customWidth="1"/>
    <col min="11789" max="11790" width="17.5703125" style="4" customWidth="1"/>
    <col min="11791" max="11791" width="12"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7.28515625" style="4" customWidth="1"/>
    <col min="12040" max="12040" width="14.28515625" style="4" customWidth="1"/>
    <col min="12041" max="12041" width="11.7109375" style="4" customWidth="1"/>
    <col min="12042" max="12042" width="12.7109375" style="4" customWidth="1"/>
    <col min="12043" max="12043" width="18.42578125" style="4" bestFit="1" customWidth="1"/>
    <col min="12044" max="12044" width="12.5703125" style="4" customWidth="1"/>
    <col min="12045" max="12046" width="17.5703125" style="4" customWidth="1"/>
    <col min="12047" max="12047" width="12"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7.28515625" style="4" customWidth="1"/>
    <col min="12296" max="12296" width="14.28515625" style="4" customWidth="1"/>
    <col min="12297" max="12297" width="11.7109375" style="4" customWidth="1"/>
    <col min="12298" max="12298" width="12.7109375" style="4" customWidth="1"/>
    <col min="12299" max="12299" width="18.42578125" style="4" bestFit="1" customWidth="1"/>
    <col min="12300" max="12300" width="12.5703125" style="4" customWidth="1"/>
    <col min="12301" max="12302" width="17.5703125" style="4" customWidth="1"/>
    <col min="12303" max="12303" width="12"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7.28515625" style="4" customWidth="1"/>
    <col min="12552" max="12552" width="14.28515625" style="4" customWidth="1"/>
    <col min="12553" max="12553" width="11.7109375" style="4" customWidth="1"/>
    <col min="12554" max="12554" width="12.7109375" style="4" customWidth="1"/>
    <col min="12555" max="12555" width="18.42578125" style="4" bestFit="1" customWidth="1"/>
    <col min="12556" max="12556" width="12.5703125" style="4" customWidth="1"/>
    <col min="12557" max="12558" width="17.5703125" style="4" customWidth="1"/>
    <col min="12559" max="12559" width="12"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7.28515625" style="4" customWidth="1"/>
    <col min="12808" max="12808" width="14.28515625" style="4" customWidth="1"/>
    <col min="12809" max="12809" width="11.7109375" style="4" customWidth="1"/>
    <col min="12810" max="12810" width="12.7109375" style="4" customWidth="1"/>
    <col min="12811" max="12811" width="18.42578125" style="4" bestFit="1" customWidth="1"/>
    <col min="12812" max="12812" width="12.5703125" style="4" customWidth="1"/>
    <col min="12813" max="12814" width="17.5703125" style="4" customWidth="1"/>
    <col min="12815" max="12815" width="12"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7.28515625" style="4" customWidth="1"/>
    <col min="13064" max="13064" width="14.28515625" style="4" customWidth="1"/>
    <col min="13065" max="13065" width="11.7109375" style="4" customWidth="1"/>
    <col min="13066" max="13066" width="12.7109375" style="4" customWidth="1"/>
    <col min="13067" max="13067" width="18.42578125" style="4" bestFit="1" customWidth="1"/>
    <col min="13068" max="13068" width="12.5703125" style="4" customWidth="1"/>
    <col min="13069" max="13070" width="17.5703125" style="4" customWidth="1"/>
    <col min="13071" max="13071" width="12"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7.28515625" style="4" customWidth="1"/>
    <col min="13320" max="13320" width="14.28515625" style="4" customWidth="1"/>
    <col min="13321" max="13321" width="11.7109375" style="4" customWidth="1"/>
    <col min="13322" max="13322" width="12.7109375" style="4" customWidth="1"/>
    <col min="13323" max="13323" width="18.42578125" style="4" bestFit="1" customWidth="1"/>
    <col min="13324" max="13324" width="12.5703125" style="4" customWidth="1"/>
    <col min="13325" max="13326" width="17.5703125" style="4" customWidth="1"/>
    <col min="13327" max="13327" width="12"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7.28515625" style="4" customWidth="1"/>
    <col min="13576" max="13576" width="14.28515625" style="4" customWidth="1"/>
    <col min="13577" max="13577" width="11.7109375" style="4" customWidth="1"/>
    <col min="13578" max="13578" width="12.7109375" style="4" customWidth="1"/>
    <col min="13579" max="13579" width="18.42578125" style="4" bestFit="1" customWidth="1"/>
    <col min="13580" max="13580" width="12.5703125" style="4" customWidth="1"/>
    <col min="13581" max="13582" width="17.5703125" style="4" customWidth="1"/>
    <col min="13583" max="13583" width="12"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7.28515625" style="4" customWidth="1"/>
    <col min="13832" max="13832" width="14.28515625" style="4" customWidth="1"/>
    <col min="13833" max="13833" width="11.7109375" style="4" customWidth="1"/>
    <col min="13834" max="13834" width="12.7109375" style="4" customWidth="1"/>
    <col min="13835" max="13835" width="18.42578125" style="4" bestFit="1" customWidth="1"/>
    <col min="13836" max="13836" width="12.5703125" style="4" customWidth="1"/>
    <col min="13837" max="13838" width="17.5703125" style="4" customWidth="1"/>
    <col min="13839" max="13839" width="12"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7.28515625" style="4" customWidth="1"/>
    <col min="14088" max="14088" width="14.28515625" style="4" customWidth="1"/>
    <col min="14089" max="14089" width="11.7109375" style="4" customWidth="1"/>
    <col min="14090" max="14090" width="12.7109375" style="4" customWidth="1"/>
    <col min="14091" max="14091" width="18.42578125" style="4" bestFit="1" customWidth="1"/>
    <col min="14092" max="14092" width="12.5703125" style="4" customWidth="1"/>
    <col min="14093" max="14094" width="17.5703125" style="4" customWidth="1"/>
    <col min="14095" max="14095" width="12"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7.28515625" style="4" customWidth="1"/>
    <col min="14344" max="14344" width="14.28515625" style="4" customWidth="1"/>
    <col min="14345" max="14345" width="11.7109375" style="4" customWidth="1"/>
    <col min="14346" max="14346" width="12.7109375" style="4" customWidth="1"/>
    <col min="14347" max="14347" width="18.42578125" style="4" bestFit="1" customWidth="1"/>
    <col min="14348" max="14348" width="12.5703125" style="4" customWidth="1"/>
    <col min="14349" max="14350" width="17.5703125" style="4" customWidth="1"/>
    <col min="14351" max="14351" width="12"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7.28515625" style="4" customWidth="1"/>
    <col min="14600" max="14600" width="14.28515625" style="4" customWidth="1"/>
    <col min="14601" max="14601" width="11.7109375" style="4" customWidth="1"/>
    <col min="14602" max="14602" width="12.7109375" style="4" customWidth="1"/>
    <col min="14603" max="14603" width="18.42578125" style="4" bestFit="1" customWidth="1"/>
    <col min="14604" max="14604" width="12.5703125" style="4" customWidth="1"/>
    <col min="14605" max="14606" width="17.5703125" style="4" customWidth="1"/>
    <col min="14607" max="14607" width="12"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7.28515625" style="4" customWidth="1"/>
    <col min="14856" max="14856" width="14.28515625" style="4" customWidth="1"/>
    <col min="14857" max="14857" width="11.7109375" style="4" customWidth="1"/>
    <col min="14858" max="14858" width="12.7109375" style="4" customWidth="1"/>
    <col min="14859" max="14859" width="18.42578125" style="4" bestFit="1" customWidth="1"/>
    <col min="14860" max="14860" width="12.5703125" style="4" customWidth="1"/>
    <col min="14861" max="14862" width="17.5703125" style="4" customWidth="1"/>
    <col min="14863" max="14863" width="12"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7.28515625" style="4" customWidth="1"/>
    <col min="15112" max="15112" width="14.28515625" style="4" customWidth="1"/>
    <col min="15113" max="15113" width="11.7109375" style="4" customWidth="1"/>
    <col min="15114" max="15114" width="12.7109375" style="4" customWidth="1"/>
    <col min="15115" max="15115" width="18.42578125" style="4" bestFit="1" customWidth="1"/>
    <col min="15116" max="15116" width="12.5703125" style="4" customWidth="1"/>
    <col min="15117" max="15118" width="17.5703125" style="4" customWidth="1"/>
    <col min="15119" max="15119" width="12"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7.28515625" style="4" customWidth="1"/>
    <col min="15368" max="15368" width="14.28515625" style="4" customWidth="1"/>
    <col min="15369" max="15369" width="11.7109375" style="4" customWidth="1"/>
    <col min="15370" max="15370" width="12.7109375" style="4" customWidth="1"/>
    <col min="15371" max="15371" width="18.42578125" style="4" bestFit="1" customWidth="1"/>
    <col min="15372" max="15372" width="12.5703125" style="4" customWidth="1"/>
    <col min="15373" max="15374" width="17.5703125" style="4" customWidth="1"/>
    <col min="15375" max="15375" width="12"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7.28515625" style="4" customWidth="1"/>
    <col min="15624" max="15624" width="14.28515625" style="4" customWidth="1"/>
    <col min="15625" max="15625" width="11.7109375" style="4" customWidth="1"/>
    <col min="15626" max="15626" width="12.7109375" style="4" customWidth="1"/>
    <col min="15627" max="15627" width="18.42578125" style="4" bestFit="1" customWidth="1"/>
    <col min="15628" max="15628" width="12.5703125" style="4" customWidth="1"/>
    <col min="15629" max="15630" width="17.5703125" style="4" customWidth="1"/>
    <col min="15631" max="15631" width="12"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7.28515625" style="4" customWidth="1"/>
    <col min="15880" max="15880" width="14.28515625" style="4" customWidth="1"/>
    <col min="15881" max="15881" width="11.7109375" style="4" customWidth="1"/>
    <col min="15882" max="15882" width="12.7109375" style="4" customWidth="1"/>
    <col min="15883" max="15883" width="18.42578125" style="4" bestFit="1" customWidth="1"/>
    <col min="15884" max="15884" width="12.5703125" style="4" customWidth="1"/>
    <col min="15885" max="15886" width="17.5703125" style="4" customWidth="1"/>
    <col min="15887" max="15887" width="12"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7.28515625" style="4" customWidth="1"/>
    <col min="16136" max="16136" width="14.28515625" style="4" customWidth="1"/>
    <col min="16137" max="16137" width="11.7109375" style="4" customWidth="1"/>
    <col min="16138" max="16138" width="12.7109375" style="4" customWidth="1"/>
    <col min="16139" max="16139" width="18.42578125" style="4" bestFit="1" customWidth="1"/>
    <col min="16140" max="16140" width="12.5703125" style="4" customWidth="1"/>
    <col min="16141" max="16142" width="17.5703125" style="4" customWidth="1"/>
    <col min="16143" max="16143" width="12"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7" ht="14.25" customHeight="1" thickBot="1" x14ac:dyDescent="0.3">
      <c r="A1" s="301" t="s">
        <v>0</v>
      </c>
      <c r="B1" s="302"/>
      <c r="C1" s="302"/>
      <c r="D1" s="205"/>
      <c r="E1" s="206"/>
      <c r="F1" s="207"/>
      <c r="I1" s="303" t="s">
        <v>197</v>
      </c>
      <c r="J1" s="304"/>
      <c r="K1" s="304"/>
      <c r="L1" s="305"/>
      <c r="M1" s="289"/>
      <c r="N1" s="289"/>
    </row>
    <row r="2" spans="1:17" ht="12.75" customHeight="1" x14ac:dyDescent="0.25">
      <c r="A2" s="306" t="s">
        <v>2</v>
      </c>
      <c r="B2" s="307"/>
      <c r="C2" s="307"/>
      <c r="D2" s="208"/>
      <c r="E2" s="209"/>
      <c r="F2" s="210"/>
      <c r="H2" s="9"/>
      <c r="I2" s="199"/>
      <c r="J2" s="200"/>
      <c r="K2" s="200"/>
      <c r="L2" s="201"/>
    </row>
    <row r="3" spans="1:17" ht="19.5" customHeight="1" thickBot="1" x14ac:dyDescent="0.3">
      <c r="A3" s="308" t="s">
        <v>3</v>
      </c>
      <c r="B3" s="309" t="s">
        <v>4</v>
      </c>
      <c r="C3" s="309" t="s">
        <v>4</v>
      </c>
      <c r="D3" s="211"/>
      <c r="E3" s="212"/>
      <c r="F3" s="213"/>
      <c r="I3" s="202"/>
      <c r="J3" s="203"/>
      <c r="K3" s="203"/>
      <c r="L3" s="204"/>
    </row>
    <row r="4" spans="1:17" ht="16.5" customHeight="1" x14ac:dyDescent="0.25">
      <c r="A4" s="19"/>
      <c r="B4" s="19"/>
      <c r="C4" s="19"/>
      <c r="D4" s="19"/>
      <c r="E4" s="19"/>
      <c r="F4" s="19"/>
      <c r="G4" s="19"/>
      <c r="H4" s="19"/>
      <c r="I4" s="19"/>
      <c r="J4" s="19"/>
      <c r="K4" s="19"/>
      <c r="L4" s="19"/>
      <c r="M4" s="21"/>
      <c r="N4" s="21"/>
    </row>
    <row r="5" spans="1:17" ht="19.5" customHeight="1" x14ac:dyDescent="0.25">
      <c r="A5" s="317" t="s">
        <v>173</v>
      </c>
      <c r="B5" s="317"/>
      <c r="C5" s="317"/>
      <c r="D5" s="317"/>
      <c r="E5" s="317"/>
      <c r="F5" s="317"/>
      <c r="G5" s="317"/>
      <c r="H5" s="317"/>
      <c r="I5" s="317"/>
      <c r="J5" s="317"/>
      <c r="K5" s="317"/>
      <c r="L5" s="317"/>
      <c r="M5" s="317"/>
      <c r="N5" s="35"/>
    </row>
    <row r="6" spans="1:17" ht="100.5" customHeight="1" x14ac:dyDescent="0.25">
      <c r="A6" s="275" t="s">
        <v>152</v>
      </c>
      <c r="B6" s="22" t="s">
        <v>6</v>
      </c>
      <c r="C6" s="22" t="s">
        <v>164</v>
      </c>
      <c r="D6" s="22" t="s">
        <v>161</v>
      </c>
      <c r="E6" s="250" t="s">
        <v>153</v>
      </c>
      <c r="F6" s="100"/>
      <c r="G6" s="22" t="s">
        <v>28</v>
      </c>
      <c r="H6" s="244" t="s">
        <v>154</v>
      </c>
      <c r="I6" s="244" t="s">
        <v>155</v>
      </c>
      <c r="J6" s="244" t="s">
        <v>156</v>
      </c>
      <c r="K6" s="119" t="s">
        <v>32</v>
      </c>
      <c r="L6" s="155" t="s">
        <v>46</v>
      </c>
      <c r="M6" s="155" t="s">
        <v>47</v>
      </c>
      <c r="N6" s="35"/>
    </row>
    <row r="7" spans="1:17" ht="31.5"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4">
        <f>+G7+H7+I7+J7</f>
        <v>82844.94745800001</v>
      </c>
      <c r="L7" s="128">
        <v>4</v>
      </c>
      <c r="M7" s="95">
        <f>+ROUND(K7*L7,2)</f>
        <v>331379.78999999998</v>
      </c>
      <c r="N7" s="35"/>
    </row>
    <row r="8" spans="1:17" ht="56.25"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4">
        <f>+G8+H8+I8+J8</f>
        <v>59212.128714916675</v>
      </c>
      <c r="L8" s="128">
        <v>10</v>
      </c>
      <c r="M8" s="95">
        <f>+ROUND(K8*L8,2)</f>
        <v>592121.29</v>
      </c>
      <c r="N8" s="35"/>
    </row>
    <row r="9" spans="1:17" ht="19.5" customHeight="1" x14ac:dyDescent="0.25">
      <c r="A9" s="26"/>
      <c r="B9" s="27"/>
      <c r="C9" s="68"/>
      <c r="D9" s="68"/>
      <c r="E9" s="68"/>
      <c r="F9" s="252"/>
      <c r="G9" s="68"/>
      <c r="H9" s="68"/>
      <c r="I9" s="68"/>
      <c r="J9" s="68"/>
      <c r="K9" s="68"/>
      <c r="L9" s="68"/>
      <c r="M9" s="68"/>
      <c r="N9" s="35"/>
    </row>
    <row r="10" spans="1:17" ht="66" customHeight="1" x14ac:dyDescent="0.25">
      <c r="A10" s="278" t="s">
        <v>5</v>
      </c>
      <c r="B10" s="22" t="s">
        <v>6</v>
      </c>
      <c r="C10" s="22" t="s">
        <v>27</v>
      </c>
      <c r="D10" s="22" t="s">
        <v>148</v>
      </c>
      <c r="E10" s="22"/>
      <c r="F10" s="22"/>
      <c r="G10" s="22" t="s">
        <v>28</v>
      </c>
      <c r="H10" s="22" t="s">
        <v>29</v>
      </c>
      <c r="I10" s="22" t="s">
        <v>30</v>
      </c>
      <c r="J10" s="22" t="s">
        <v>31</v>
      </c>
      <c r="K10" s="119" t="s">
        <v>32</v>
      </c>
      <c r="L10" s="155" t="s">
        <v>46</v>
      </c>
      <c r="M10" s="155" t="s">
        <v>47</v>
      </c>
    </row>
    <row r="11" spans="1:17" ht="18" customHeight="1" x14ac:dyDescent="0.25">
      <c r="A11" s="278"/>
      <c r="B11" s="23" t="s">
        <v>82</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81"/>
      <c r="M11" s="95">
        <f>+ROUND(K11*L11,2)</f>
        <v>0</v>
      </c>
    </row>
    <row r="12" spans="1:17" ht="18" customHeight="1" x14ac:dyDescent="0.25">
      <c r="A12" s="278"/>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81">
        <v>2</v>
      </c>
      <c r="M12" s="95">
        <f>+ROUND(K12*L12,2)</f>
        <v>135129.82</v>
      </c>
      <c r="O12" s="25"/>
      <c r="Q12" s="9"/>
    </row>
    <row r="13" spans="1:17" ht="14.25" customHeight="1" x14ac:dyDescent="0.25">
      <c r="A13" s="26"/>
      <c r="B13" s="27"/>
      <c r="C13" s="92"/>
      <c r="D13" s="92"/>
      <c r="E13" s="92"/>
      <c r="F13" s="92"/>
      <c r="G13" s="92"/>
      <c r="H13" s="92"/>
      <c r="I13" s="92"/>
      <c r="J13" s="92"/>
      <c r="K13" s="92"/>
      <c r="L13" s="93"/>
      <c r="M13" s="92"/>
      <c r="O13" s="25"/>
      <c r="P13" s="9"/>
      <c r="Q13" s="9"/>
    </row>
    <row r="14" spans="1:17" ht="78" customHeight="1" x14ac:dyDescent="0.25">
      <c r="A14" s="278" t="s">
        <v>9</v>
      </c>
      <c r="B14" s="28"/>
      <c r="C14" s="22" t="s">
        <v>37</v>
      </c>
      <c r="D14" s="22" t="s">
        <v>149</v>
      </c>
      <c r="E14" s="22" t="s">
        <v>38</v>
      </c>
      <c r="F14" s="22" t="s">
        <v>72</v>
      </c>
      <c r="G14" s="22" t="s">
        <v>39</v>
      </c>
      <c r="H14" s="22" t="s">
        <v>29</v>
      </c>
      <c r="I14" s="22" t="s">
        <v>40</v>
      </c>
      <c r="J14" s="22" t="s">
        <v>41</v>
      </c>
      <c r="K14" s="119" t="s">
        <v>42</v>
      </c>
      <c r="L14" s="155" t="s">
        <v>46</v>
      </c>
      <c r="M14" s="155" t="s">
        <v>47</v>
      </c>
      <c r="Q14" s="9"/>
    </row>
    <row r="15" spans="1:17" ht="15.75" customHeight="1" x14ac:dyDescent="0.25">
      <c r="A15" s="278"/>
      <c r="B15" s="29" t="s">
        <v>13</v>
      </c>
      <c r="C15" s="94">
        <v>23501.93</v>
      </c>
      <c r="D15" s="71">
        <f>75.38*12</f>
        <v>904.56</v>
      </c>
      <c r="E15" s="82"/>
      <c r="F15" s="72">
        <f>+ROUND((C15+D15+E15)/12,2)</f>
        <v>2033.87</v>
      </c>
      <c r="G15" s="82">
        <f>+F15+D15+C15+E15</f>
        <v>26440.36</v>
      </c>
      <c r="H15" s="91">
        <f>G15*24.2%</f>
        <v>6398.5671199999997</v>
      </c>
      <c r="I15" s="91">
        <f>G15*7.1%*80%</f>
        <v>1501.8124479999999</v>
      </c>
      <c r="J15" s="91">
        <f>G15*8.5%</f>
        <v>2247.4306000000001</v>
      </c>
      <c r="K15" s="154">
        <f>+ROUND(+G15+H15+I15+J15,2)</f>
        <v>36588.17</v>
      </c>
      <c r="L15" s="81">
        <v>129</v>
      </c>
      <c r="M15" s="95">
        <f>+ROUND(K15*L15,2)</f>
        <v>4719873.93</v>
      </c>
    </row>
    <row r="16" spans="1:17" x14ac:dyDescent="0.25">
      <c r="A16" s="278"/>
      <c r="B16" s="30"/>
      <c r="C16" s="76"/>
      <c r="D16" s="74"/>
      <c r="E16" s="79"/>
      <c r="F16" s="76"/>
      <c r="G16" s="76"/>
      <c r="H16" s="76"/>
      <c r="I16" s="76"/>
      <c r="J16" s="76"/>
      <c r="K16" s="76"/>
      <c r="L16" s="76"/>
      <c r="M16" s="76"/>
    </row>
    <row r="17" spans="1:15" x14ac:dyDescent="0.25">
      <c r="A17" s="278"/>
      <c r="B17" s="29" t="s">
        <v>14</v>
      </c>
      <c r="C17" s="94">
        <v>19351.97</v>
      </c>
      <c r="D17" s="71">
        <f>62.06*12</f>
        <v>744.72</v>
      </c>
      <c r="E17" s="82"/>
      <c r="F17" s="72">
        <f>+ROUND((C17+D17+E17)/12,2)</f>
        <v>1674.72</v>
      </c>
      <c r="G17" s="82">
        <f>+F17+D17+C17+E17</f>
        <v>21771.41</v>
      </c>
      <c r="H17" s="91">
        <f>G17*24.2%</f>
        <v>5268.6812199999995</v>
      </c>
      <c r="I17" s="91">
        <f>G17*7.1%*80%</f>
        <v>1236.616088</v>
      </c>
      <c r="J17" s="91">
        <f>G17*8.5%</f>
        <v>1850.5698500000001</v>
      </c>
      <c r="K17" s="154">
        <f>+ROUND(+G17+H17+I17+J17,2)</f>
        <v>30127.279999999999</v>
      </c>
      <c r="L17" s="81">
        <v>100</v>
      </c>
      <c r="M17" s="95">
        <f>+ROUND(K17*L17,2)</f>
        <v>3012728</v>
      </c>
    </row>
    <row r="18" spans="1:15" x14ac:dyDescent="0.25">
      <c r="A18" s="278"/>
      <c r="B18" s="32"/>
      <c r="C18" s="79"/>
      <c r="D18" s="74"/>
      <c r="E18" s="79"/>
      <c r="F18" s="79"/>
      <c r="G18" s="76"/>
      <c r="H18" s="79"/>
      <c r="I18" s="79"/>
      <c r="J18" s="79"/>
      <c r="K18" s="79"/>
      <c r="L18" s="79"/>
      <c r="M18" s="79"/>
    </row>
    <row r="19" spans="1:15" x14ac:dyDescent="0.25">
      <c r="A19" s="278"/>
      <c r="B19" s="29" t="s">
        <v>15</v>
      </c>
      <c r="C19" s="94">
        <v>18390.84</v>
      </c>
      <c r="D19" s="71">
        <f>58.98*12</f>
        <v>707.76</v>
      </c>
      <c r="E19" s="82"/>
      <c r="F19" s="72">
        <f>+ROUND((C19+D19+E19)/12,2)</f>
        <v>1591.55</v>
      </c>
      <c r="G19" s="82">
        <f>+F19+D19+C19+E19</f>
        <v>20690.150000000001</v>
      </c>
      <c r="H19" s="91">
        <f>G19*24.2%</f>
        <v>5007.0163000000002</v>
      </c>
      <c r="I19" s="91">
        <f>G19*7.1%*80%</f>
        <v>1175.2005200000001</v>
      </c>
      <c r="J19" s="91">
        <f>G19*8.5%</f>
        <v>1758.6627500000002</v>
      </c>
      <c r="K19" s="154">
        <f>+ROUND(+G19+H19+I19+J19,2)</f>
        <v>28631.03</v>
      </c>
      <c r="L19" s="81">
        <v>2</v>
      </c>
      <c r="M19" s="95">
        <f>+ROUND(K19*L19,2)</f>
        <v>57262.06</v>
      </c>
    </row>
    <row r="20" spans="1:15" x14ac:dyDescent="0.25">
      <c r="A20" s="278"/>
      <c r="B20" s="30"/>
      <c r="C20" s="59"/>
      <c r="D20" s="74"/>
      <c r="E20" s="60"/>
      <c r="F20" s="59"/>
      <c r="G20" s="59"/>
      <c r="H20" s="61"/>
      <c r="I20" s="61"/>
      <c r="J20" s="61"/>
      <c r="K20" s="61"/>
      <c r="L20" s="61"/>
      <c r="M20" s="61"/>
      <c r="N20" s="9"/>
    </row>
    <row r="21" spans="1:15" ht="26.25" customHeight="1" x14ac:dyDescent="0.25">
      <c r="B21" s="7"/>
      <c r="C21" s="62"/>
      <c r="D21" s="63"/>
      <c r="E21" s="63"/>
      <c r="F21" s="62"/>
      <c r="G21" s="25"/>
      <c r="H21" s="25"/>
      <c r="I21" s="64" t="s">
        <v>17</v>
      </c>
      <c r="J21" s="157" t="s">
        <v>18</v>
      </c>
      <c r="K21" s="158"/>
      <c r="L21" s="156">
        <f>+L11</f>
        <v>0</v>
      </c>
      <c r="M21" s="156">
        <f>+M11</f>
        <v>0</v>
      </c>
    </row>
    <row r="22" spans="1:15" ht="26.25" customHeight="1" x14ac:dyDescent="0.25">
      <c r="B22"/>
      <c r="C22"/>
      <c r="D22" s="7"/>
      <c r="E22" s="7"/>
      <c r="F22"/>
      <c r="G22"/>
      <c r="H22"/>
      <c r="I22" s="64" t="s">
        <v>17</v>
      </c>
      <c r="J22" s="140" t="s">
        <v>162</v>
      </c>
      <c r="K22" s="100"/>
      <c r="L22" s="156">
        <f>+SUM(L12:L20)+L7+L8</f>
        <v>247</v>
      </c>
      <c r="M22" s="95">
        <f>+SUM(M12:M20)+M7+M8</f>
        <v>8848494.8900000006</v>
      </c>
    </row>
    <row r="23" spans="1:15" ht="38.25" customHeight="1" x14ac:dyDescent="0.3">
      <c r="B23"/>
      <c r="C23"/>
      <c r="D23"/>
      <c r="E23"/>
      <c r="F23"/>
      <c r="G23"/>
      <c r="H23"/>
      <c r="I23"/>
      <c r="J23" s="169" t="s">
        <v>19</v>
      </c>
      <c r="K23" s="161"/>
      <c r="L23" s="141">
        <f>+SUM(L7:L20)</f>
        <v>247</v>
      </c>
      <c r="M23" s="142">
        <f>+SUM(M7:M20)</f>
        <v>8848494.8900000006</v>
      </c>
    </row>
    <row r="24" spans="1:15" ht="18.75" customHeight="1" x14ac:dyDescent="0.25">
      <c r="K24" s="36"/>
      <c r="L24" s="36"/>
      <c r="M24" s="36"/>
    </row>
    <row r="26" spans="1:15" x14ac:dyDescent="0.25">
      <c r="A26" s="37"/>
    </row>
    <row r="27" spans="1:15" ht="16.5" thickBot="1" x14ac:dyDescent="0.3"/>
    <row r="28" spans="1:15" ht="17.25" thickBot="1" x14ac:dyDescent="0.3">
      <c r="A28" s="318" t="s">
        <v>62</v>
      </c>
      <c r="B28" s="319"/>
      <c r="C28" s="319"/>
      <c r="D28" s="319"/>
      <c r="E28" s="319"/>
      <c r="F28" s="319"/>
      <c r="G28" s="319"/>
      <c r="H28" s="319"/>
      <c r="I28" s="319"/>
      <c r="J28" s="319"/>
      <c r="K28" s="319"/>
      <c r="L28" s="319"/>
      <c r="M28" s="320"/>
      <c r="N28" s="134"/>
      <c r="O28" s="134"/>
    </row>
    <row r="29" spans="1:15" ht="49.5" customHeight="1" x14ac:dyDescent="0.25">
      <c r="A29" s="321" t="s">
        <v>143</v>
      </c>
      <c r="B29" s="322"/>
      <c r="C29" s="322"/>
      <c r="D29" s="322"/>
      <c r="E29" s="322"/>
      <c r="F29" s="322"/>
      <c r="G29" s="322"/>
      <c r="H29" s="322"/>
      <c r="I29" s="322"/>
      <c r="J29" s="322"/>
      <c r="K29" s="322"/>
      <c r="L29" s="322"/>
      <c r="M29" s="323"/>
      <c r="N29" s="130"/>
      <c r="O29" s="130"/>
    </row>
    <row r="30" spans="1:15" ht="49.5" customHeight="1" x14ac:dyDescent="0.25">
      <c r="A30" s="282" t="s">
        <v>144</v>
      </c>
      <c r="B30" s="282"/>
      <c r="C30" s="282"/>
      <c r="D30" s="282"/>
      <c r="E30" s="282"/>
      <c r="F30" s="282"/>
      <c r="G30" s="282"/>
      <c r="H30" s="282"/>
      <c r="I30" s="282"/>
      <c r="J30" s="282"/>
      <c r="K30" s="282"/>
      <c r="L30" s="282"/>
      <c r="M30" s="282"/>
      <c r="N30" s="130"/>
      <c r="O30" s="130"/>
    </row>
  </sheetData>
  <sheetProtection selectLockedCells="1" selectUnlockedCells="1"/>
  <mergeCells count="12">
    <mergeCell ref="A10:A12"/>
    <mergeCell ref="A14:A20"/>
    <mergeCell ref="A28:M28"/>
    <mergeCell ref="A29:M29"/>
    <mergeCell ref="A30:M30"/>
    <mergeCell ref="A6:A8"/>
    <mergeCell ref="A5:M5"/>
    <mergeCell ref="A1:C1"/>
    <mergeCell ref="I1:L1"/>
    <mergeCell ref="M1:N1"/>
    <mergeCell ref="A2:C2"/>
    <mergeCell ref="A3:C3"/>
  </mergeCells>
  <pageMargins left="0.45" right="0.47013888888888888" top="0.62013888888888891" bottom="0.47013888888888888" header="0.51180555555555551" footer="0.51180555555555551"/>
  <pageSetup paperSize="9" scale="62"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pageSetUpPr fitToPage="1"/>
  </sheetPr>
  <dimension ref="A1:P28"/>
  <sheetViews>
    <sheetView showGridLines="0" topLeftCell="A7" zoomScale="90" zoomScaleNormal="90" workbookViewId="0">
      <selection activeCell="J17" sqref="J16:J17"/>
    </sheetView>
  </sheetViews>
  <sheetFormatPr defaultColWidth="8.5703125" defaultRowHeight="15.75" x14ac:dyDescent="0.25"/>
  <cols>
    <col min="1" max="1" width="8.5703125" style="4" customWidth="1"/>
    <col min="2" max="3" width="16.28515625" style="4" customWidth="1"/>
    <col min="4" max="4" width="21.5703125" style="4" customWidth="1"/>
    <col min="5" max="5" width="14.42578125" style="4" customWidth="1"/>
    <col min="6" max="6" width="14.28515625" style="4" bestFit="1" customWidth="1"/>
    <col min="7" max="7" width="12.7109375" style="4" customWidth="1"/>
    <col min="8" max="8" width="18.7109375" style="4" bestFit="1" customWidth="1"/>
    <col min="9" max="9" width="14.28515625" style="4" customWidth="1"/>
    <col min="10" max="10" width="14" style="4" customWidth="1"/>
    <col min="11" max="11" width="18.140625" style="4" customWidth="1"/>
    <col min="12" max="12" width="16.28515625" style="4" customWidth="1"/>
    <col min="13" max="13" width="16.85546875" style="4" customWidth="1"/>
    <col min="14" max="14" width="12" style="4" customWidth="1"/>
    <col min="15" max="15" width="8.5703125" style="4"/>
    <col min="16" max="16" width="12" style="4" customWidth="1"/>
    <col min="17" max="17" width="11.42578125" style="4" customWidth="1"/>
    <col min="18" max="19" width="12" style="4" customWidth="1"/>
    <col min="20"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8.7109375" style="4" bestFit="1" customWidth="1"/>
    <col min="264" max="264" width="14.28515625" style="4" customWidth="1"/>
    <col min="265" max="265" width="11.7109375" style="4" customWidth="1"/>
    <col min="266" max="266" width="12.7109375" style="4" customWidth="1"/>
    <col min="267" max="267" width="16.28515625" style="4" customWidth="1"/>
    <col min="268" max="268" width="12.5703125" style="4" customWidth="1"/>
    <col min="269" max="269" width="17.5703125" style="4" customWidth="1"/>
    <col min="270" max="270" width="12" style="4" customWidth="1"/>
    <col min="271" max="271" width="8.5703125" style="4"/>
    <col min="272" max="272" width="12" style="4" customWidth="1"/>
    <col min="273" max="273" width="11.42578125" style="4" customWidth="1"/>
    <col min="274" max="275" width="12" style="4" customWidth="1"/>
    <col min="276"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8.7109375" style="4" bestFit="1" customWidth="1"/>
    <col min="520" max="520" width="14.28515625" style="4" customWidth="1"/>
    <col min="521" max="521" width="11.7109375" style="4" customWidth="1"/>
    <col min="522" max="522" width="12.7109375" style="4" customWidth="1"/>
    <col min="523" max="523" width="16.28515625" style="4" customWidth="1"/>
    <col min="524" max="524" width="12.5703125" style="4" customWidth="1"/>
    <col min="525" max="525" width="17.5703125" style="4" customWidth="1"/>
    <col min="526" max="526" width="12" style="4" customWidth="1"/>
    <col min="527" max="527" width="8.5703125" style="4"/>
    <col min="528" max="528" width="12" style="4" customWidth="1"/>
    <col min="529" max="529" width="11.42578125" style="4" customWidth="1"/>
    <col min="530" max="531" width="12" style="4" customWidth="1"/>
    <col min="532"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8.7109375" style="4" bestFit="1" customWidth="1"/>
    <col min="776" max="776" width="14.28515625" style="4" customWidth="1"/>
    <col min="777" max="777" width="11.7109375" style="4" customWidth="1"/>
    <col min="778" max="778" width="12.7109375" style="4" customWidth="1"/>
    <col min="779" max="779" width="16.28515625" style="4" customWidth="1"/>
    <col min="780" max="780" width="12.5703125" style="4" customWidth="1"/>
    <col min="781" max="781" width="17.5703125" style="4" customWidth="1"/>
    <col min="782" max="782" width="12" style="4" customWidth="1"/>
    <col min="783" max="783" width="8.5703125" style="4"/>
    <col min="784" max="784" width="12" style="4" customWidth="1"/>
    <col min="785" max="785" width="11.42578125" style="4" customWidth="1"/>
    <col min="786" max="787" width="12" style="4" customWidth="1"/>
    <col min="788"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8.7109375" style="4" bestFit="1" customWidth="1"/>
    <col min="1032" max="1032" width="14.28515625" style="4" customWidth="1"/>
    <col min="1033" max="1033" width="11.7109375" style="4" customWidth="1"/>
    <col min="1034" max="1034" width="12.7109375" style="4" customWidth="1"/>
    <col min="1035" max="1035" width="16.28515625" style="4" customWidth="1"/>
    <col min="1036" max="1036" width="12.5703125" style="4" customWidth="1"/>
    <col min="1037" max="1037" width="17.5703125" style="4" customWidth="1"/>
    <col min="1038" max="1038" width="12" style="4" customWidth="1"/>
    <col min="1039" max="1039" width="8.5703125" style="4"/>
    <col min="1040" max="1040" width="12" style="4" customWidth="1"/>
    <col min="1041" max="1041" width="11.42578125" style="4" customWidth="1"/>
    <col min="1042" max="1043" width="12" style="4" customWidth="1"/>
    <col min="1044"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8.7109375" style="4" bestFit="1" customWidth="1"/>
    <col min="1288" max="1288" width="14.28515625" style="4" customWidth="1"/>
    <col min="1289" max="1289" width="11.7109375" style="4" customWidth="1"/>
    <col min="1290" max="1290" width="12.7109375" style="4" customWidth="1"/>
    <col min="1291" max="1291" width="16.28515625" style="4" customWidth="1"/>
    <col min="1292" max="1292" width="12.5703125" style="4" customWidth="1"/>
    <col min="1293" max="1293" width="17.5703125" style="4" customWidth="1"/>
    <col min="1294" max="1294" width="12" style="4" customWidth="1"/>
    <col min="1295" max="1295" width="8.5703125" style="4"/>
    <col min="1296" max="1296" width="12" style="4" customWidth="1"/>
    <col min="1297" max="1297" width="11.42578125" style="4" customWidth="1"/>
    <col min="1298" max="1299" width="12" style="4" customWidth="1"/>
    <col min="1300"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8.7109375" style="4" bestFit="1" customWidth="1"/>
    <col min="1544" max="1544" width="14.28515625" style="4" customWidth="1"/>
    <col min="1545" max="1545" width="11.7109375" style="4" customWidth="1"/>
    <col min="1546" max="1546" width="12.7109375" style="4" customWidth="1"/>
    <col min="1547" max="1547" width="16.28515625" style="4" customWidth="1"/>
    <col min="1548" max="1548" width="12.5703125" style="4" customWidth="1"/>
    <col min="1549" max="1549" width="17.5703125" style="4" customWidth="1"/>
    <col min="1550" max="1550" width="12" style="4" customWidth="1"/>
    <col min="1551" max="1551" width="8.5703125" style="4"/>
    <col min="1552" max="1552" width="12" style="4" customWidth="1"/>
    <col min="1553" max="1553" width="11.42578125" style="4" customWidth="1"/>
    <col min="1554" max="1555" width="12" style="4" customWidth="1"/>
    <col min="1556"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8.7109375" style="4" bestFit="1" customWidth="1"/>
    <col min="1800" max="1800" width="14.28515625" style="4" customWidth="1"/>
    <col min="1801" max="1801" width="11.7109375" style="4" customWidth="1"/>
    <col min="1802" max="1802" width="12.7109375" style="4" customWidth="1"/>
    <col min="1803" max="1803" width="16.28515625" style="4" customWidth="1"/>
    <col min="1804" max="1804" width="12.5703125" style="4" customWidth="1"/>
    <col min="1805" max="1805" width="17.5703125" style="4" customWidth="1"/>
    <col min="1806" max="1806" width="12" style="4" customWidth="1"/>
    <col min="1807" max="1807" width="8.5703125" style="4"/>
    <col min="1808" max="1808" width="12" style="4" customWidth="1"/>
    <col min="1809" max="1809" width="11.42578125" style="4" customWidth="1"/>
    <col min="1810" max="1811" width="12" style="4" customWidth="1"/>
    <col min="1812"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8.7109375" style="4" bestFit="1" customWidth="1"/>
    <col min="2056" max="2056" width="14.28515625" style="4" customWidth="1"/>
    <col min="2057" max="2057" width="11.7109375" style="4" customWidth="1"/>
    <col min="2058" max="2058" width="12.7109375" style="4" customWidth="1"/>
    <col min="2059" max="2059" width="16.28515625" style="4" customWidth="1"/>
    <col min="2060" max="2060" width="12.5703125" style="4" customWidth="1"/>
    <col min="2061" max="2061" width="17.5703125" style="4" customWidth="1"/>
    <col min="2062" max="2062" width="12" style="4" customWidth="1"/>
    <col min="2063" max="2063" width="8.5703125" style="4"/>
    <col min="2064" max="2064" width="12" style="4" customWidth="1"/>
    <col min="2065" max="2065" width="11.42578125" style="4" customWidth="1"/>
    <col min="2066" max="2067" width="12" style="4" customWidth="1"/>
    <col min="2068"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8.7109375" style="4" bestFit="1" customWidth="1"/>
    <col min="2312" max="2312" width="14.28515625" style="4" customWidth="1"/>
    <col min="2313" max="2313" width="11.7109375" style="4" customWidth="1"/>
    <col min="2314" max="2314" width="12.7109375" style="4" customWidth="1"/>
    <col min="2315" max="2315" width="16.28515625" style="4" customWidth="1"/>
    <col min="2316" max="2316" width="12.5703125" style="4" customWidth="1"/>
    <col min="2317" max="2317" width="17.5703125" style="4" customWidth="1"/>
    <col min="2318" max="2318" width="12" style="4" customWidth="1"/>
    <col min="2319" max="2319" width="8.5703125" style="4"/>
    <col min="2320" max="2320" width="12" style="4" customWidth="1"/>
    <col min="2321" max="2321" width="11.42578125" style="4" customWidth="1"/>
    <col min="2322" max="2323" width="12" style="4" customWidth="1"/>
    <col min="2324"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8.7109375" style="4" bestFit="1" customWidth="1"/>
    <col min="2568" max="2568" width="14.28515625" style="4" customWidth="1"/>
    <col min="2569" max="2569" width="11.7109375" style="4" customWidth="1"/>
    <col min="2570" max="2570" width="12.7109375" style="4" customWidth="1"/>
    <col min="2571" max="2571" width="16.28515625" style="4" customWidth="1"/>
    <col min="2572" max="2572" width="12.5703125" style="4" customWidth="1"/>
    <col min="2573" max="2573" width="17.5703125" style="4" customWidth="1"/>
    <col min="2574" max="2574" width="12" style="4" customWidth="1"/>
    <col min="2575" max="2575" width="8.5703125" style="4"/>
    <col min="2576" max="2576" width="12" style="4" customWidth="1"/>
    <col min="2577" max="2577" width="11.42578125" style="4" customWidth="1"/>
    <col min="2578" max="2579" width="12" style="4" customWidth="1"/>
    <col min="2580"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8.7109375" style="4" bestFit="1" customWidth="1"/>
    <col min="2824" max="2824" width="14.28515625" style="4" customWidth="1"/>
    <col min="2825" max="2825" width="11.7109375" style="4" customWidth="1"/>
    <col min="2826" max="2826" width="12.7109375" style="4" customWidth="1"/>
    <col min="2827" max="2827" width="16.28515625" style="4" customWidth="1"/>
    <col min="2828" max="2828" width="12.5703125" style="4" customWidth="1"/>
    <col min="2829" max="2829" width="17.5703125" style="4" customWidth="1"/>
    <col min="2830" max="2830" width="12" style="4" customWidth="1"/>
    <col min="2831" max="2831" width="8.5703125" style="4"/>
    <col min="2832" max="2832" width="12" style="4" customWidth="1"/>
    <col min="2833" max="2833" width="11.42578125" style="4" customWidth="1"/>
    <col min="2834" max="2835" width="12" style="4" customWidth="1"/>
    <col min="2836"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8.7109375" style="4" bestFit="1" customWidth="1"/>
    <col min="3080" max="3080" width="14.28515625" style="4" customWidth="1"/>
    <col min="3081" max="3081" width="11.7109375" style="4" customWidth="1"/>
    <col min="3082" max="3082" width="12.7109375" style="4" customWidth="1"/>
    <col min="3083" max="3083" width="16.28515625" style="4" customWidth="1"/>
    <col min="3084" max="3084" width="12.5703125" style="4" customWidth="1"/>
    <col min="3085" max="3085" width="17.5703125" style="4" customWidth="1"/>
    <col min="3086" max="3086" width="12" style="4" customWidth="1"/>
    <col min="3087" max="3087" width="8.5703125" style="4"/>
    <col min="3088" max="3088" width="12" style="4" customWidth="1"/>
    <col min="3089" max="3089" width="11.42578125" style="4" customWidth="1"/>
    <col min="3090" max="3091" width="12" style="4" customWidth="1"/>
    <col min="3092"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8.7109375" style="4" bestFit="1" customWidth="1"/>
    <col min="3336" max="3336" width="14.28515625" style="4" customWidth="1"/>
    <col min="3337" max="3337" width="11.7109375" style="4" customWidth="1"/>
    <col min="3338" max="3338" width="12.7109375" style="4" customWidth="1"/>
    <col min="3339" max="3339" width="16.28515625" style="4" customWidth="1"/>
    <col min="3340" max="3340" width="12.5703125" style="4" customWidth="1"/>
    <col min="3341" max="3341" width="17.5703125" style="4" customWidth="1"/>
    <col min="3342" max="3342" width="12" style="4" customWidth="1"/>
    <col min="3343" max="3343" width="8.5703125" style="4"/>
    <col min="3344" max="3344" width="12" style="4" customWidth="1"/>
    <col min="3345" max="3345" width="11.42578125" style="4" customWidth="1"/>
    <col min="3346" max="3347" width="12" style="4" customWidth="1"/>
    <col min="3348"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8.7109375" style="4" bestFit="1" customWidth="1"/>
    <col min="3592" max="3592" width="14.28515625" style="4" customWidth="1"/>
    <col min="3593" max="3593" width="11.7109375" style="4" customWidth="1"/>
    <col min="3594" max="3594" width="12.7109375" style="4" customWidth="1"/>
    <col min="3595" max="3595" width="16.28515625" style="4" customWidth="1"/>
    <col min="3596" max="3596" width="12.5703125" style="4" customWidth="1"/>
    <col min="3597" max="3597" width="17.5703125" style="4" customWidth="1"/>
    <col min="3598" max="3598" width="12" style="4" customWidth="1"/>
    <col min="3599" max="3599" width="8.5703125" style="4"/>
    <col min="3600" max="3600" width="12" style="4" customWidth="1"/>
    <col min="3601" max="3601" width="11.42578125" style="4" customWidth="1"/>
    <col min="3602" max="3603" width="12" style="4" customWidth="1"/>
    <col min="3604"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8.7109375" style="4" bestFit="1" customWidth="1"/>
    <col min="3848" max="3848" width="14.28515625" style="4" customWidth="1"/>
    <col min="3849" max="3849" width="11.7109375" style="4" customWidth="1"/>
    <col min="3850" max="3850" width="12.7109375" style="4" customWidth="1"/>
    <col min="3851" max="3851" width="16.28515625" style="4" customWidth="1"/>
    <col min="3852" max="3852" width="12.5703125" style="4" customWidth="1"/>
    <col min="3853" max="3853" width="17.5703125" style="4" customWidth="1"/>
    <col min="3854" max="3854" width="12" style="4" customWidth="1"/>
    <col min="3855" max="3855" width="8.5703125" style="4"/>
    <col min="3856" max="3856" width="12" style="4" customWidth="1"/>
    <col min="3857" max="3857" width="11.42578125" style="4" customWidth="1"/>
    <col min="3858" max="3859" width="12" style="4" customWidth="1"/>
    <col min="3860"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8.7109375" style="4" bestFit="1" customWidth="1"/>
    <col min="4104" max="4104" width="14.28515625" style="4" customWidth="1"/>
    <col min="4105" max="4105" width="11.7109375" style="4" customWidth="1"/>
    <col min="4106" max="4106" width="12.7109375" style="4" customWidth="1"/>
    <col min="4107" max="4107" width="16.28515625" style="4" customWidth="1"/>
    <col min="4108" max="4108" width="12.5703125" style="4" customWidth="1"/>
    <col min="4109" max="4109" width="17.5703125" style="4" customWidth="1"/>
    <col min="4110" max="4110" width="12" style="4" customWidth="1"/>
    <col min="4111" max="4111" width="8.5703125" style="4"/>
    <col min="4112" max="4112" width="12" style="4" customWidth="1"/>
    <col min="4113" max="4113" width="11.42578125" style="4" customWidth="1"/>
    <col min="4114" max="4115" width="12" style="4" customWidth="1"/>
    <col min="4116"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8.7109375" style="4" bestFit="1" customWidth="1"/>
    <col min="4360" max="4360" width="14.28515625" style="4" customWidth="1"/>
    <col min="4361" max="4361" width="11.7109375" style="4" customWidth="1"/>
    <col min="4362" max="4362" width="12.7109375" style="4" customWidth="1"/>
    <col min="4363" max="4363" width="16.28515625" style="4" customWidth="1"/>
    <col min="4364" max="4364" width="12.5703125" style="4" customWidth="1"/>
    <col min="4365" max="4365" width="17.5703125" style="4" customWidth="1"/>
    <col min="4366" max="4366" width="12" style="4" customWidth="1"/>
    <col min="4367" max="4367" width="8.5703125" style="4"/>
    <col min="4368" max="4368" width="12" style="4" customWidth="1"/>
    <col min="4369" max="4369" width="11.42578125" style="4" customWidth="1"/>
    <col min="4370" max="4371" width="12" style="4" customWidth="1"/>
    <col min="4372"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8.7109375" style="4" bestFit="1" customWidth="1"/>
    <col min="4616" max="4616" width="14.28515625" style="4" customWidth="1"/>
    <col min="4617" max="4617" width="11.7109375" style="4" customWidth="1"/>
    <col min="4618" max="4618" width="12.7109375" style="4" customWidth="1"/>
    <col min="4619" max="4619" width="16.28515625" style="4" customWidth="1"/>
    <col min="4620" max="4620" width="12.5703125" style="4" customWidth="1"/>
    <col min="4621" max="4621" width="17.5703125" style="4" customWidth="1"/>
    <col min="4622" max="4622" width="12" style="4" customWidth="1"/>
    <col min="4623" max="4623" width="8.5703125" style="4"/>
    <col min="4624" max="4624" width="12" style="4" customWidth="1"/>
    <col min="4625" max="4625" width="11.42578125" style="4" customWidth="1"/>
    <col min="4626" max="4627" width="12" style="4" customWidth="1"/>
    <col min="4628"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8.7109375" style="4" bestFit="1" customWidth="1"/>
    <col min="4872" max="4872" width="14.28515625" style="4" customWidth="1"/>
    <col min="4873" max="4873" width="11.7109375" style="4" customWidth="1"/>
    <col min="4874" max="4874" width="12.7109375" style="4" customWidth="1"/>
    <col min="4875" max="4875" width="16.28515625" style="4" customWidth="1"/>
    <col min="4876" max="4876" width="12.5703125" style="4" customWidth="1"/>
    <col min="4877" max="4877" width="17.5703125" style="4" customWidth="1"/>
    <col min="4878" max="4878" width="12" style="4" customWidth="1"/>
    <col min="4879" max="4879" width="8.5703125" style="4"/>
    <col min="4880" max="4880" width="12" style="4" customWidth="1"/>
    <col min="4881" max="4881" width="11.42578125" style="4" customWidth="1"/>
    <col min="4882" max="4883" width="12" style="4" customWidth="1"/>
    <col min="4884"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8.7109375" style="4" bestFit="1" customWidth="1"/>
    <col min="5128" max="5128" width="14.28515625" style="4" customWidth="1"/>
    <col min="5129" max="5129" width="11.7109375" style="4" customWidth="1"/>
    <col min="5130" max="5130" width="12.7109375" style="4" customWidth="1"/>
    <col min="5131" max="5131" width="16.28515625" style="4" customWidth="1"/>
    <col min="5132" max="5132" width="12.5703125" style="4" customWidth="1"/>
    <col min="5133" max="5133" width="17.5703125" style="4" customWidth="1"/>
    <col min="5134" max="5134" width="12" style="4" customWidth="1"/>
    <col min="5135" max="5135" width="8.5703125" style="4"/>
    <col min="5136" max="5136" width="12" style="4" customWidth="1"/>
    <col min="5137" max="5137" width="11.42578125" style="4" customWidth="1"/>
    <col min="5138" max="5139" width="12" style="4" customWidth="1"/>
    <col min="5140"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8.7109375" style="4" bestFit="1" customWidth="1"/>
    <col min="5384" max="5384" width="14.28515625" style="4" customWidth="1"/>
    <col min="5385" max="5385" width="11.7109375" style="4" customWidth="1"/>
    <col min="5386" max="5386" width="12.7109375" style="4" customWidth="1"/>
    <col min="5387" max="5387" width="16.28515625" style="4" customWidth="1"/>
    <col min="5388" max="5388" width="12.5703125" style="4" customWidth="1"/>
    <col min="5389" max="5389" width="17.5703125" style="4" customWidth="1"/>
    <col min="5390" max="5390" width="12" style="4" customWidth="1"/>
    <col min="5391" max="5391" width="8.5703125" style="4"/>
    <col min="5392" max="5392" width="12" style="4" customWidth="1"/>
    <col min="5393" max="5393" width="11.42578125" style="4" customWidth="1"/>
    <col min="5394" max="5395" width="12" style="4" customWidth="1"/>
    <col min="5396"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8.7109375" style="4" bestFit="1" customWidth="1"/>
    <col min="5640" max="5640" width="14.28515625" style="4" customWidth="1"/>
    <col min="5641" max="5641" width="11.7109375" style="4" customWidth="1"/>
    <col min="5642" max="5642" width="12.7109375" style="4" customWidth="1"/>
    <col min="5643" max="5643" width="16.28515625" style="4" customWidth="1"/>
    <col min="5644" max="5644" width="12.5703125" style="4" customWidth="1"/>
    <col min="5645" max="5645" width="17.5703125" style="4" customWidth="1"/>
    <col min="5646" max="5646" width="12" style="4" customWidth="1"/>
    <col min="5647" max="5647" width="8.5703125" style="4"/>
    <col min="5648" max="5648" width="12" style="4" customWidth="1"/>
    <col min="5649" max="5649" width="11.42578125" style="4" customWidth="1"/>
    <col min="5650" max="5651" width="12" style="4" customWidth="1"/>
    <col min="5652"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8.7109375" style="4" bestFit="1" customWidth="1"/>
    <col min="5896" max="5896" width="14.28515625" style="4" customWidth="1"/>
    <col min="5897" max="5897" width="11.7109375" style="4" customWidth="1"/>
    <col min="5898" max="5898" width="12.7109375" style="4" customWidth="1"/>
    <col min="5899" max="5899" width="16.28515625" style="4" customWidth="1"/>
    <col min="5900" max="5900" width="12.5703125" style="4" customWidth="1"/>
    <col min="5901" max="5901" width="17.5703125" style="4" customWidth="1"/>
    <col min="5902" max="5902" width="12" style="4" customWidth="1"/>
    <col min="5903" max="5903" width="8.5703125" style="4"/>
    <col min="5904" max="5904" width="12" style="4" customWidth="1"/>
    <col min="5905" max="5905" width="11.42578125" style="4" customWidth="1"/>
    <col min="5906" max="5907" width="12" style="4" customWidth="1"/>
    <col min="5908"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8.7109375" style="4" bestFit="1" customWidth="1"/>
    <col min="6152" max="6152" width="14.28515625" style="4" customWidth="1"/>
    <col min="6153" max="6153" width="11.7109375" style="4" customWidth="1"/>
    <col min="6154" max="6154" width="12.7109375" style="4" customWidth="1"/>
    <col min="6155" max="6155" width="16.28515625" style="4" customWidth="1"/>
    <col min="6156" max="6156" width="12.5703125" style="4" customWidth="1"/>
    <col min="6157" max="6157" width="17.5703125" style="4" customWidth="1"/>
    <col min="6158" max="6158" width="12" style="4" customWidth="1"/>
    <col min="6159" max="6159" width="8.5703125" style="4"/>
    <col min="6160" max="6160" width="12" style="4" customWidth="1"/>
    <col min="6161" max="6161" width="11.42578125" style="4" customWidth="1"/>
    <col min="6162" max="6163" width="12" style="4" customWidth="1"/>
    <col min="6164"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8.7109375" style="4" bestFit="1" customWidth="1"/>
    <col min="6408" max="6408" width="14.28515625" style="4" customWidth="1"/>
    <col min="6409" max="6409" width="11.7109375" style="4" customWidth="1"/>
    <col min="6410" max="6410" width="12.7109375" style="4" customWidth="1"/>
    <col min="6411" max="6411" width="16.28515625" style="4" customWidth="1"/>
    <col min="6412" max="6412" width="12.5703125" style="4" customWidth="1"/>
    <col min="6413" max="6413" width="17.5703125" style="4" customWidth="1"/>
    <col min="6414" max="6414" width="12" style="4" customWidth="1"/>
    <col min="6415" max="6415" width="8.5703125" style="4"/>
    <col min="6416" max="6416" width="12" style="4" customWidth="1"/>
    <col min="6417" max="6417" width="11.42578125" style="4" customWidth="1"/>
    <col min="6418" max="6419" width="12" style="4" customWidth="1"/>
    <col min="6420"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8.7109375" style="4" bestFit="1" customWidth="1"/>
    <col min="6664" max="6664" width="14.28515625" style="4" customWidth="1"/>
    <col min="6665" max="6665" width="11.7109375" style="4" customWidth="1"/>
    <col min="6666" max="6666" width="12.7109375" style="4" customWidth="1"/>
    <col min="6667" max="6667" width="16.28515625" style="4" customWidth="1"/>
    <col min="6668" max="6668" width="12.5703125" style="4" customWidth="1"/>
    <col min="6669" max="6669" width="17.5703125" style="4" customWidth="1"/>
    <col min="6670" max="6670" width="12" style="4" customWidth="1"/>
    <col min="6671" max="6671" width="8.5703125" style="4"/>
    <col min="6672" max="6672" width="12" style="4" customWidth="1"/>
    <col min="6673" max="6673" width="11.42578125" style="4" customWidth="1"/>
    <col min="6674" max="6675" width="12" style="4" customWidth="1"/>
    <col min="6676"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8.7109375" style="4" bestFit="1" customWidth="1"/>
    <col min="6920" max="6920" width="14.28515625" style="4" customWidth="1"/>
    <col min="6921" max="6921" width="11.7109375" style="4" customWidth="1"/>
    <col min="6922" max="6922" width="12.7109375" style="4" customWidth="1"/>
    <col min="6923" max="6923" width="16.28515625" style="4" customWidth="1"/>
    <col min="6924" max="6924" width="12.5703125" style="4" customWidth="1"/>
    <col min="6925" max="6925" width="17.5703125" style="4" customWidth="1"/>
    <col min="6926" max="6926" width="12" style="4" customWidth="1"/>
    <col min="6927" max="6927" width="8.5703125" style="4"/>
    <col min="6928" max="6928" width="12" style="4" customWidth="1"/>
    <col min="6929" max="6929" width="11.42578125" style="4" customWidth="1"/>
    <col min="6930" max="6931" width="12" style="4" customWidth="1"/>
    <col min="6932"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8.7109375" style="4" bestFit="1" customWidth="1"/>
    <col min="7176" max="7176" width="14.28515625" style="4" customWidth="1"/>
    <col min="7177" max="7177" width="11.7109375" style="4" customWidth="1"/>
    <col min="7178" max="7178" width="12.7109375" style="4" customWidth="1"/>
    <col min="7179" max="7179" width="16.28515625" style="4" customWidth="1"/>
    <col min="7180" max="7180" width="12.5703125" style="4" customWidth="1"/>
    <col min="7181" max="7181" width="17.5703125" style="4" customWidth="1"/>
    <col min="7182" max="7182" width="12" style="4" customWidth="1"/>
    <col min="7183" max="7183" width="8.5703125" style="4"/>
    <col min="7184" max="7184" width="12" style="4" customWidth="1"/>
    <col min="7185" max="7185" width="11.42578125" style="4" customWidth="1"/>
    <col min="7186" max="7187" width="12" style="4" customWidth="1"/>
    <col min="7188"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8.7109375" style="4" bestFit="1" customWidth="1"/>
    <col min="7432" max="7432" width="14.28515625" style="4" customWidth="1"/>
    <col min="7433" max="7433" width="11.7109375" style="4" customWidth="1"/>
    <col min="7434" max="7434" width="12.7109375" style="4" customWidth="1"/>
    <col min="7435" max="7435" width="16.28515625" style="4" customWidth="1"/>
    <col min="7436" max="7436" width="12.5703125" style="4" customWidth="1"/>
    <col min="7437" max="7437" width="17.5703125" style="4" customWidth="1"/>
    <col min="7438" max="7438" width="12" style="4" customWidth="1"/>
    <col min="7439" max="7439" width="8.5703125" style="4"/>
    <col min="7440" max="7440" width="12" style="4" customWidth="1"/>
    <col min="7441" max="7441" width="11.42578125" style="4" customWidth="1"/>
    <col min="7442" max="7443" width="12" style="4" customWidth="1"/>
    <col min="7444"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8.7109375" style="4" bestFit="1" customWidth="1"/>
    <col min="7688" max="7688" width="14.28515625" style="4" customWidth="1"/>
    <col min="7689" max="7689" width="11.7109375" style="4" customWidth="1"/>
    <col min="7690" max="7690" width="12.7109375" style="4" customWidth="1"/>
    <col min="7691" max="7691" width="16.28515625" style="4" customWidth="1"/>
    <col min="7692" max="7692" width="12.5703125" style="4" customWidth="1"/>
    <col min="7693" max="7693" width="17.5703125" style="4" customWidth="1"/>
    <col min="7694" max="7694" width="12" style="4" customWidth="1"/>
    <col min="7695" max="7695" width="8.5703125" style="4"/>
    <col min="7696" max="7696" width="12" style="4" customWidth="1"/>
    <col min="7697" max="7697" width="11.42578125" style="4" customWidth="1"/>
    <col min="7698" max="7699" width="12" style="4" customWidth="1"/>
    <col min="7700"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8.7109375" style="4" bestFit="1" customWidth="1"/>
    <col min="7944" max="7944" width="14.28515625" style="4" customWidth="1"/>
    <col min="7945" max="7945" width="11.7109375" style="4" customWidth="1"/>
    <col min="7946" max="7946" width="12.7109375" style="4" customWidth="1"/>
    <col min="7947" max="7947" width="16.28515625" style="4" customWidth="1"/>
    <col min="7948" max="7948" width="12.5703125" style="4" customWidth="1"/>
    <col min="7949" max="7949" width="17.5703125" style="4" customWidth="1"/>
    <col min="7950" max="7950" width="12" style="4" customWidth="1"/>
    <col min="7951" max="7951" width="8.5703125" style="4"/>
    <col min="7952" max="7952" width="12" style="4" customWidth="1"/>
    <col min="7953" max="7953" width="11.42578125" style="4" customWidth="1"/>
    <col min="7954" max="7955" width="12" style="4" customWidth="1"/>
    <col min="7956"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8.7109375" style="4" bestFit="1" customWidth="1"/>
    <col min="8200" max="8200" width="14.28515625" style="4" customWidth="1"/>
    <col min="8201" max="8201" width="11.7109375" style="4" customWidth="1"/>
    <col min="8202" max="8202" width="12.7109375" style="4" customWidth="1"/>
    <col min="8203" max="8203" width="16.28515625" style="4" customWidth="1"/>
    <col min="8204" max="8204" width="12.5703125" style="4" customWidth="1"/>
    <col min="8205" max="8205" width="17.5703125" style="4" customWidth="1"/>
    <col min="8206" max="8206" width="12" style="4" customWidth="1"/>
    <col min="8207" max="8207" width="8.5703125" style="4"/>
    <col min="8208" max="8208" width="12" style="4" customWidth="1"/>
    <col min="8209" max="8209" width="11.42578125" style="4" customWidth="1"/>
    <col min="8210" max="8211" width="12" style="4" customWidth="1"/>
    <col min="8212"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8.7109375" style="4" bestFit="1" customWidth="1"/>
    <col min="8456" max="8456" width="14.28515625" style="4" customWidth="1"/>
    <col min="8457" max="8457" width="11.7109375" style="4" customWidth="1"/>
    <col min="8458" max="8458" width="12.7109375" style="4" customWidth="1"/>
    <col min="8459" max="8459" width="16.28515625" style="4" customWidth="1"/>
    <col min="8460" max="8460" width="12.5703125" style="4" customWidth="1"/>
    <col min="8461" max="8461" width="17.5703125" style="4" customWidth="1"/>
    <col min="8462" max="8462" width="12" style="4" customWidth="1"/>
    <col min="8463" max="8463" width="8.5703125" style="4"/>
    <col min="8464" max="8464" width="12" style="4" customWidth="1"/>
    <col min="8465" max="8465" width="11.42578125" style="4" customWidth="1"/>
    <col min="8466" max="8467" width="12" style="4" customWidth="1"/>
    <col min="8468"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8.7109375" style="4" bestFit="1" customWidth="1"/>
    <col min="8712" max="8712" width="14.28515625" style="4" customWidth="1"/>
    <col min="8713" max="8713" width="11.7109375" style="4" customWidth="1"/>
    <col min="8714" max="8714" width="12.7109375" style="4" customWidth="1"/>
    <col min="8715" max="8715" width="16.28515625" style="4" customWidth="1"/>
    <col min="8716" max="8716" width="12.5703125" style="4" customWidth="1"/>
    <col min="8717" max="8717" width="17.5703125" style="4" customWidth="1"/>
    <col min="8718" max="8718" width="12" style="4" customWidth="1"/>
    <col min="8719" max="8719" width="8.5703125" style="4"/>
    <col min="8720" max="8720" width="12" style="4" customWidth="1"/>
    <col min="8721" max="8721" width="11.42578125" style="4" customWidth="1"/>
    <col min="8722" max="8723" width="12" style="4" customWidth="1"/>
    <col min="8724"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8.7109375" style="4" bestFit="1" customWidth="1"/>
    <col min="8968" max="8968" width="14.28515625" style="4" customWidth="1"/>
    <col min="8969" max="8969" width="11.7109375" style="4" customWidth="1"/>
    <col min="8970" max="8970" width="12.7109375" style="4" customWidth="1"/>
    <col min="8971" max="8971" width="16.28515625" style="4" customWidth="1"/>
    <col min="8972" max="8972" width="12.5703125" style="4" customWidth="1"/>
    <col min="8973" max="8973" width="17.5703125" style="4" customWidth="1"/>
    <col min="8974" max="8974" width="12" style="4" customWidth="1"/>
    <col min="8975" max="8975" width="8.5703125" style="4"/>
    <col min="8976" max="8976" width="12" style="4" customWidth="1"/>
    <col min="8977" max="8977" width="11.42578125" style="4" customWidth="1"/>
    <col min="8978" max="8979" width="12" style="4" customWidth="1"/>
    <col min="8980"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8.7109375" style="4" bestFit="1" customWidth="1"/>
    <col min="9224" max="9224" width="14.28515625" style="4" customWidth="1"/>
    <col min="9225" max="9225" width="11.7109375" style="4" customWidth="1"/>
    <col min="9226" max="9226" width="12.7109375" style="4" customWidth="1"/>
    <col min="9227" max="9227" width="16.28515625" style="4" customWidth="1"/>
    <col min="9228" max="9228" width="12.5703125" style="4" customWidth="1"/>
    <col min="9229" max="9229" width="17.5703125" style="4" customWidth="1"/>
    <col min="9230" max="9230" width="12" style="4" customWidth="1"/>
    <col min="9231" max="9231" width="8.5703125" style="4"/>
    <col min="9232" max="9232" width="12" style="4" customWidth="1"/>
    <col min="9233" max="9233" width="11.42578125" style="4" customWidth="1"/>
    <col min="9234" max="9235" width="12" style="4" customWidth="1"/>
    <col min="9236"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8.7109375" style="4" bestFit="1" customWidth="1"/>
    <col min="9480" max="9480" width="14.28515625" style="4" customWidth="1"/>
    <col min="9481" max="9481" width="11.7109375" style="4" customWidth="1"/>
    <col min="9482" max="9482" width="12.7109375" style="4" customWidth="1"/>
    <col min="9483" max="9483" width="16.28515625" style="4" customWidth="1"/>
    <col min="9484" max="9484" width="12.5703125" style="4" customWidth="1"/>
    <col min="9485" max="9485" width="17.5703125" style="4" customWidth="1"/>
    <col min="9486" max="9486" width="12" style="4" customWidth="1"/>
    <col min="9487" max="9487" width="8.5703125" style="4"/>
    <col min="9488" max="9488" width="12" style="4" customWidth="1"/>
    <col min="9489" max="9489" width="11.42578125" style="4" customWidth="1"/>
    <col min="9490" max="9491" width="12" style="4" customWidth="1"/>
    <col min="9492"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8.7109375" style="4" bestFit="1" customWidth="1"/>
    <col min="9736" max="9736" width="14.28515625" style="4" customWidth="1"/>
    <col min="9737" max="9737" width="11.7109375" style="4" customWidth="1"/>
    <col min="9738" max="9738" width="12.7109375" style="4" customWidth="1"/>
    <col min="9739" max="9739" width="16.28515625" style="4" customWidth="1"/>
    <col min="9740" max="9740" width="12.5703125" style="4" customWidth="1"/>
    <col min="9741" max="9741" width="17.5703125" style="4" customWidth="1"/>
    <col min="9742" max="9742" width="12" style="4" customWidth="1"/>
    <col min="9743" max="9743" width="8.5703125" style="4"/>
    <col min="9744" max="9744" width="12" style="4" customWidth="1"/>
    <col min="9745" max="9745" width="11.42578125" style="4" customWidth="1"/>
    <col min="9746" max="9747" width="12" style="4" customWidth="1"/>
    <col min="9748"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8.7109375" style="4" bestFit="1" customWidth="1"/>
    <col min="9992" max="9992" width="14.28515625" style="4" customWidth="1"/>
    <col min="9993" max="9993" width="11.7109375" style="4" customWidth="1"/>
    <col min="9994" max="9994" width="12.7109375" style="4" customWidth="1"/>
    <col min="9995" max="9995" width="16.28515625" style="4" customWidth="1"/>
    <col min="9996" max="9996" width="12.5703125" style="4" customWidth="1"/>
    <col min="9997" max="9997" width="17.5703125" style="4" customWidth="1"/>
    <col min="9998" max="9998" width="12" style="4" customWidth="1"/>
    <col min="9999" max="9999" width="8.5703125" style="4"/>
    <col min="10000" max="10000" width="12" style="4" customWidth="1"/>
    <col min="10001" max="10001" width="11.42578125" style="4" customWidth="1"/>
    <col min="10002" max="10003" width="12" style="4" customWidth="1"/>
    <col min="10004"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8.7109375" style="4" bestFit="1" customWidth="1"/>
    <col min="10248" max="10248" width="14.28515625" style="4" customWidth="1"/>
    <col min="10249" max="10249" width="11.7109375" style="4" customWidth="1"/>
    <col min="10250" max="10250" width="12.7109375" style="4" customWidth="1"/>
    <col min="10251" max="10251" width="16.28515625" style="4" customWidth="1"/>
    <col min="10252" max="10252" width="12.5703125" style="4" customWidth="1"/>
    <col min="10253" max="10253" width="17.5703125" style="4" customWidth="1"/>
    <col min="10254" max="10254" width="12" style="4" customWidth="1"/>
    <col min="10255" max="10255" width="8.5703125" style="4"/>
    <col min="10256" max="10256" width="12" style="4" customWidth="1"/>
    <col min="10257" max="10257" width="11.42578125" style="4" customWidth="1"/>
    <col min="10258" max="10259" width="12" style="4" customWidth="1"/>
    <col min="10260"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8.7109375" style="4" bestFit="1" customWidth="1"/>
    <col min="10504" max="10504" width="14.28515625" style="4" customWidth="1"/>
    <col min="10505" max="10505" width="11.7109375" style="4" customWidth="1"/>
    <col min="10506" max="10506" width="12.7109375" style="4" customWidth="1"/>
    <col min="10507" max="10507" width="16.28515625" style="4" customWidth="1"/>
    <col min="10508" max="10508" width="12.5703125" style="4" customWidth="1"/>
    <col min="10509" max="10509" width="17.5703125" style="4" customWidth="1"/>
    <col min="10510" max="10510" width="12" style="4" customWidth="1"/>
    <col min="10511" max="10511" width="8.5703125" style="4"/>
    <col min="10512" max="10512" width="12" style="4" customWidth="1"/>
    <col min="10513" max="10513" width="11.42578125" style="4" customWidth="1"/>
    <col min="10514" max="10515" width="12" style="4" customWidth="1"/>
    <col min="10516"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8.7109375" style="4" bestFit="1" customWidth="1"/>
    <col min="10760" max="10760" width="14.28515625" style="4" customWidth="1"/>
    <col min="10761" max="10761" width="11.7109375" style="4" customWidth="1"/>
    <col min="10762" max="10762" width="12.7109375" style="4" customWidth="1"/>
    <col min="10763" max="10763" width="16.28515625" style="4" customWidth="1"/>
    <col min="10764" max="10764" width="12.5703125" style="4" customWidth="1"/>
    <col min="10765" max="10765" width="17.5703125" style="4" customWidth="1"/>
    <col min="10766" max="10766" width="12" style="4" customWidth="1"/>
    <col min="10767" max="10767" width="8.5703125" style="4"/>
    <col min="10768" max="10768" width="12" style="4" customWidth="1"/>
    <col min="10769" max="10769" width="11.42578125" style="4" customWidth="1"/>
    <col min="10770" max="10771" width="12" style="4" customWidth="1"/>
    <col min="10772"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8.7109375" style="4" bestFit="1" customWidth="1"/>
    <col min="11016" max="11016" width="14.28515625" style="4" customWidth="1"/>
    <col min="11017" max="11017" width="11.7109375" style="4" customWidth="1"/>
    <col min="11018" max="11018" width="12.7109375" style="4" customWidth="1"/>
    <col min="11019" max="11019" width="16.28515625" style="4" customWidth="1"/>
    <col min="11020" max="11020" width="12.5703125" style="4" customWidth="1"/>
    <col min="11021" max="11021" width="17.5703125" style="4" customWidth="1"/>
    <col min="11022" max="11022" width="12" style="4" customWidth="1"/>
    <col min="11023" max="11023" width="8.5703125" style="4"/>
    <col min="11024" max="11024" width="12" style="4" customWidth="1"/>
    <col min="11025" max="11025" width="11.42578125" style="4" customWidth="1"/>
    <col min="11026" max="11027" width="12" style="4" customWidth="1"/>
    <col min="11028"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8.7109375" style="4" bestFit="1" customWidth="1"/>
    <col min="11272" max="11272" width="14.28515625" style="4" customWidth="1"/>
    <col min="11273" max="11273" width="11.7109375" style="4" customWidth="1"/>
    <col min="11274" max="11274" width="12.7109375" style="4" customWidth="1"/>
    <col min="11275" max="11275" width="16.28515625" style="4" customWidth="1"/>
    <col min="11276" max="11276" width="12.5703125" style="4" customWidth="1"/>
    <col min="11277" max="11277" width="17.5703125" style="4" customWidth="1"/>
    <col min="11278" max="11278" width="12" style="4" customWidth="1"/>
    <col min="11279" max="11279" width="8.5703125" style="4"/>
    <col min="11280" max="11280" width="12" style="4" customWidth="1"/>
    <col min="11281" max="11281" width="11.42578125" style="4" customWidth="1"/>
    <col min="11282" max="11283" width="12" style="4" customWidth="1"/>
    <col min="11284"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8.7109375" style="4" bestFit="1" customWidth="1"/>
    <col min="11528" max="11528" width="14.28515625" style="4" customWidth="1"/>
    <col min="11529" max="11529" width="11.7109375" style="4" customWidth="1"/>
    <col min="11530" max="11530" width="12.7109375" style="4" customWidth="1"/>
    <col min="11531" max="11531" width="16.28515625" style="4" customWidth="1"/>
    <col min="11532" max="11532" width="12.5703125" style="4" customWidth="1"/>
    <col min="11533" max="11533" width="17.5703125" style="4" customWidth="1"/>
    <col min="11534" max="11534" width="12" style="4" customWidth="1"/>
    <col min="11535" max="11535" width="8.5703125" style="4"/>
    <col min="11536" max="11536" width="12" style="4" customWidth="1"/>
    <col min="11537" max="11537" width="11.42578125" style="4" customWidth="1"/>
    <col min="11538" max="11539" width="12" style="4" customWidth="1"/>
    <col min="11540"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8.7109375" style="4" bestFit="1" customWidth="1"/>
    <col min="11784" max="11784" width="14.28515625" style="4" customWidth="1"/>
    <col min="11785" max="11785" width="11.7109375" style="4" customWidth="1"/>
    <col min="11786" max="11786" width="12.7109375" style="4" customWidth="1"/>
    <col min="11787" max="11787" width="16.28515625" style="4" customWidth="1"/>
    <col min="11788" max="11788" width="12.5703125" style="4" customWidth="1"/>
    <col min="11789" max="11789" width="17.5703125" style="4" customWidth="1"/>
    <col min="11790" max="11790" width="12" style="4" customWidth="1"/>
    <col min="11791" max="11791" width="8.5703125" style="4"/>
    <col min="11792" max="11792" width="12" style="4" customWidth="1"/>
    <col min="11793" max="11793" width="11.42578125" style="4" customWidth="1"/>
    <col min="11794" max="11795" width="12" style="4" customWidth="1"/>
    <col min="11796"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8.7109375" style="4" bestFit="1" customWidth="1"/>
    <col min="12040" max="12040" width="14.28515625" style="4" customWidth="1"/>
    <col min="12041" max="12041" width="11.7109375" style="4" customWidth="1"/>
    <col min="12042" max="12042" width="12.7109375" style="4" customWidth="1"/>
    <col min="12043" max="12043" width="16.28515625" style="4" customWidth="1"/>
    <col min="12044" max="12044" width="12.5703125" style="4" customWidth="1"/>
    <col min="12045" max="12045" width="17.5703125" style="4" customWidth="1"/>
    <col min="12046" max="12046" width="12" style="4" customWidth="1"/>
    <col min="12047" max="12047" width="8.5703125" style="4"/>
    <col min="12048" max="12048" width="12" style="4" customWidth="1"/>
    <col min="12049" max="12049" width="11.42578125" style="4" customWidth="1"/>
    <col min="12050" max="12051" width="12" style="4" customWidth="1"/>
    <col min="12052"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8.7109375" style="4" bestFit="1" customWidth="1"/>
    <col min="12296" max="12296" width="14.28515625" style="4" customWidth="1"/>
    <col min="12297" max="12297" width="11.7109375" style="4" customWidth="1"/>
    <col min="12298" max="12298" width="12.7109375" style="4" customWidth="1"/>
    <col min="12299" max="12299" width="16.28515625" style="4" customWidth="1"/>
    <col min="12300" max="12300" width="12.5703125" style="4" customWidth="1"/>
    <col min="12301" max="12301" width="17.5703125" style="4" customWidth="1"/>
    <col min="12302" max="12302" width="12" style="4" customWidth="1"/>
    <col min="12303" max="12303" width="8.5703125" style="4"/>
    <col min="12304" max="12304" width="12" style="4" customWidth="1"/>
    <col min="12305" max="12305" width="11.42578125" style="4" customWidth="1"/>
    <col min="12306" max="12307" width="12" style="4" customWidth="1"/>
    <col min="12308"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8.7109375" style="4" bestFit="1" customWidth="1"/>
    <col min="12552" max="12552" width="14.28515625" style="4" customWidth="1"/>
    <col min="12553" max="12553" width="11.7109375" style="4" customWidth="1"/>
    <col min="12554" max="12554" width="12.7109375" style="4" customWidth="1"/>
    <col min="12555" max="12555" width="16.28515625" style="4" customWidth="1"/>
    <col min="12556" max="12556" width="12.5703125" style="4" customWidth="1"/>
    <col min="12557" max="12557" width="17.5703125" style="4" customWidth="1"/>
    <col min="12558" max="12558" width="12" style="4" customWidth="1"/>
    <col min="12559" max="12559" width="8.5703125" style="4"/>
    <col min="12560" max="12560" width="12" style="4" customWidth="1"/>
    <col min="12561" max="12561" width="11.42578125" style="4" customWidth="1"/>
    <col min="12562" max="12563" width="12" style="4" customWidth="1"/>
    <col min="12564"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8.7109375" style="4" bestFit="1" customWidth="1"/>
    <col min="12808" max="12808" width="14.28515625" style="4" customWidth="1"/>
    <col min="12809" max="12809" width="11.7109375" style="4" customWidth="1"/>
    <col min="12810" max="12810" width="12.7109375" style="4" customWidth="1"/>
    <col min="12811" max="12811" width="16.28515625" style="4" customWidth="1"/>
    <col min="12812" max="12812" width="12.5703125" style="4" customWidth="1"/>
    <col min="12813" max="12813" width="17.5703125" style="4" customWidth="1"/>
    <col min="12814" max="12814" width="12" style="4" customWidth="1"/>
    <col min="12815" max="12815" width="8.5703125" style="4"/>
    <col min="12816" max="12816" width="12" style="4" customWidth="1"/>
    <col min="12817" max="12817" width="11.42578125" style="4" customWidth="1"/>
    <col min="12818" max="12819" width="12" style="4" customWidth="1"/>
    <col min="12820"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8.7109375" style="4" bestFit="1" customWidth="1"/>
    <col min="13064" max="13064" width="14.28515625" style="4" customWidth="1"/>
    <col min="13065" max="13065" width="11.7109375" style="4" customWidth="1"/>
    <col min="13066" max="13066" width="12.7109375" style="4" customWidth="1"/>
    <col min="13067" max="13067" width="16.28515625" style="4" customWidth="1"/>
    <col min="13068" max="13068" width="12.5703125" style="4" customWidth="1"/>
    <col min="13069" max="13069" width="17.5703125" style="4" customWidth="1"/>
    <col min="13070" max="13070" width="12" style="4" customWidth="1"/>
    <col min="13071" max="13071" width="8.5703125" style="4"/>
    <col min="13072" max="13072" width="12" style="4" customWidth="1"/>
    <col min="13073" max="13073" width="11.42578125" style="4" customWidth="1"/>
    <col min="13074" max="13075" width="12" style="4" customWidth="1"/>
    <col min="13076"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8.7109375" style="4" bestFit="1" customWidth="1"/>
    <col min="13320" max="13320" width="14.28515625" style="4" customWidth="1"/>
    <col min="13321" max="13321" width="11.7109375" style="4" customWidth="1"/>
    <col min="13322" max="13322" width="12.7109375" style="4" customWidth="1"/>
    <col min="13323" max="13323" width="16.28515625" style="4" customWidth="1"/>
    <col min="13324" max="13324" width="12.5703125" style="4" customWidth="1"/>
    <col min="13325" max="13325" width="17.5703125" style="4" customWidth="1"/>
    <col min="13326" max="13326" width="12" style="4" customWidth="1"/>
    <col min="13327" max="13327" width="8.5703125" style="4"/>
    <col min="13328" max="13328" width="12" style="4" customWidth="1"/>
    <col min="13329" max="13329" width="11.42578125" style="4" customWidth="1"/>
    <col min="13330" max="13331" width="12" style="4" customWidth="1"/>
    <col min="13332"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8.7109375" style="4" bestFit="1" customWidth="1"/>
    <col min="13576" max="13576" width="14.28515625" style="4" customWidth="1"/>
    <col min="13577" max="13577" width="11.7109375" style="4" customWidth="1"/>
    <col min="13578" max="13578" width="12.7109375" style="4" customWidth="1"/>
    <col min="13579" max="13579" width="16.28515625" style="4" customWidth="1"/>
    <col min="13580" max="13580" width="12.5703125" style="4" customWidth="1"/>
    <col min="13581" max="13581" width="17.5703125" style="4" customWidth="1"/>
    <col min="13582" max="13582" width="12" style="4" customWidth="1"/>
    <col min="13583" max="13583" width="8.5703125" style="4"/>
    <col min="13584" max="13584" width="12" style="4" customWidth="1"/>
    <col min="13585" max="13585" width="11.42578125" style="4" customWidth="1"/>
    <col min="13586" max="13587" width="12" style="4" customWidth="1"/>
    <col min="13588"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8.7109375" style="4" bestFit="1" customWidth="1"/>
    <col min="13832" max="13832" width="14.28515625" style="4" customWidth="1"/>
    <col min="13833" max="13833" width="11.7109375" style="4" customWidth="1"/>
    <col min="13834" max="13834" width="12.7109375" style="4" customWidth="1"/>
    <col min="13835" max="13835" width="16.28515625" style="4" customWidth="1"/>
    <col min="13836" max="13836" width="12.5703125" style="4" customWidth="1"/>
    <col min="13837" max="13837" width="17.5703125" style="4" customWidth="1"/>
    <col min="13838" max="13838" width="12" style="4" customWidth="1"/>
    <col min="13839" max="13839" width="8.5703125" style="4"/>
    <col min="13840" max="13840" width="12" style="4" customWidth="1"/>
    <col min="13841" max="13841" width="11.42578125" style="4" customWidth="1"/>
    <col min="13842" max="13843" width="12" style="4" customWidth="1"/>
    <col min="13844"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8.7109375" style="4" bestFit="1" customWidth="1"/>
    <col min="14088" max="14088" width="14.28515625" style="4" customWidth="1"/>
    <col min="14089" max="14089" width="11.7109375" style="4" customWidth="1"/>
    <col min="14090" max="14090" width="12.7109375" style="4" customWidth="1"/>
    <col min="14091" max="14091" width="16.28515625" style="4" customWidth="1"/>
    <col min="14092" max="14092" width="12.5703125" style="4" customWidth="1"/>
    <col min="14093" max="14093" width="17.5703125" style="4" customWidth="1"/>
    <col min="14094" max="14094" width="12" style="4" customWidth="1"/>
    <col min="14095" max="14095" width="8.5703125" style="4"/>
    <col min="14096" max="14096" width="12" style="4" customWidth="1"/>
    <col min="14097" max="14097" width="11.42578125" style="4" customWidth="1"/>
    <col min="14098" max="14099" width="12" style="4" customWidth="1"/>
    <col min="14100"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8.7109375" style="4" bestFit="1" customWidth="1"/>
    <col min="14344" max="14344" width="14.28515625" style="4" customWidth="1"/>
    <col min="14345" max="14345" width="11.7109375" style="4" customWidth="1"/>
    <col min="14346" max="14346" width="12.7109375" style="4" customWidth="1"/>
    <col min="14347" max="14347" width="16.28515625" style="4" customWidth="1"/>
    <col min="14348" max="14348" width="12.5703125" style="4" customWidth="1"/>
    <col min="14349" max="14349" width="17.5703125" style="4" customWidth="1"/>
    <col min="14350" max="14350" width="12" style="4" customWidth="1"/>
    <col min="14351" max="14351" width="8.5703125" style="4"/>
    <col min="14352" max="14352" width="12" style="4" customWidth="1"/>
    <col min="14353" max="14353" width="11.42578125" style="4" customWidth="1"/>
    <col min="14354" max="14355" width="12" style="4" customWidth="1"/>
    <col min="14356"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8.7109375" style="4" bestFit="1" customWidth="1"/>
    <col min="14600" max="14600" width="14.28515625" style="4" customWidth="1"/>
    <col min="14601" max="14601" width="11.7109375" style="4" customWidth="1"/>
    <col min="14602" max="14602" width="12.7109375" style="4" customWidth="1"/>
    <col min="14603" max="14603" width="16.28515625" style="4" customWidth="1"/>
    <col min="14604" max="14604" width="12.5703125" style="4" customWidth="1"/>
    <col min="14605" max="14605" width="17.5703125" style="4" customWidth="1"/>
    <col min="14606" max="14606" width="12" style="4" customWidth="1"/>
    <col min="14607" max="14607" width="8.5703125" style="4"/>
    <col min="14608" max="14608" width="12" style="4" customWidth="1"/>
    <col min="14609" max="14609" width="11.42578125" style="4" customWidth="1"/>
    <col min="14610" max="14611" width="12" style="4" customWidth="1"/>
    <col min="14612"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8.7109375" style="4" bestFit="1" customWidth="1"/>
    <col min="14856" max="14856" width="14.28515625" style="4" customWidth="1"/>
    <col min="14857" max="14857" width="11.7109375" style="4" customWidth="1"/>
    <col min="14858" max="14858" width="12.7109375" style="4" customWidth="1"/>
    <col min="14859" max="14859" width="16.28515625" style="4" customWidth="1"/>
    <col min="14860" max="14860" width="12.5703125" style="4" customWidth="1"/>
    <col min="14861" max="14861" width="17.5703125" style="4" customWidth="1"/>
    <col min="14862" max="14862" width="12" style="4" customWidth="1"/>
    <col min="14863" max="14863" width="8.5703125" style="4"/>
    <col min="14864" max="14864" width="12" style="4" customWidth="1"/>
    <col min="14865" max="14865" width="11.42578125" style="4" customWidth="1"/>
    <col min="14866" max="14867" width="12" style="4" customWidth="1"/>
    <col min="14868"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8.7109375" style="4" bestFit="1" customWidth="1"/>
    <col min="15112" max="15112" width="14.28515625" style="4" customWidth="1"/>
    <col min="15113" max="15113" width="11.7109375" style="4" customWidth="1"/>
    <col min="15114" max="15114" width="12.7109375" style="4" customWidth="1"/>
    <col min="15115" max="15115" width="16.28515625" style="4" customWidth="1"/>
    <col min="15116" max="15116" width="12.5703125" style="4" customWidth="1"/>
    <col min="15117" max="15117" width="17.5703125" style="4" customWidth="1"/>
    <col min="15118" max="15118" width="12" style="4" customWidth="1"/>
    <col min="15119" max="15119" width="8.5703125" style="4"/>
    <col min="15120" max="15120" width="12" style="4" customWidth="1"/>
    <col min="15121" max="15121" width="11.42578125" style="4" customWidth="1"/>
    <col min="15122" max="15123" width="12" style="4" customWidth="1"/>
    <col min="15124"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8.7109375" style="4" bestFit="1" customWidth="1"/>
    <col min="15368" max="15368" width="14.28515625" style="4" customWidth="1"/>
    <col min="15369" max="15369" width="11.7109375" style="4" customWidth="1"/>
    <col min="15370" max="15370" width="12.7109375" style="4" customWidth="1"/>
    <col min="15371" max="15371" width="16.28515625" style="4" customWidth="1"/>
    <col min="15372" max="15372" width="12.5703125" style="4" customWidth="1"/>
    <col min="15373" max="15373" width="17.5703125" style="4" customWidth="1"/>
    <col min="15374" max="15374" width="12" style="4" customWidth="1"/>
    <col min="15375" max="15375" width="8.5703125" style="4"/>
    <col min="15376" max="15376" width="12" style="4" customWidth="1"/>
    <col min="15377" max="15377" width="11.42578125" style="4" customWidth="1"/>
    <col min="15378" max="15379" width="12" style="4" customWidth="1"/>
    <col min="15380"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8.7109375" style="4" bestFit="1" customWidth="1"/>
    <col min="15624" max="15624" width="14.28515625" style="4" customWidth="1"/>
    <col min="15625" max="15625" width="11.7109375" style="4" customWidth="1"/>
    <col min="15626" max="15626" width="12.7109375" style="4" customWidth="1"/>
    <col min="15627" max="15627" width="16.28515625" style="4" customWidth="1"/>
    <col min="15628" max="15628" width="12.5703125" style="4" customWidth="1"/>
    <col min="15629" max="15629" width="17.5703125" style="4" customWidth="1"/>
    <col min="15630" max="15630" width="12" style="4" customWidth="1"/>
    <col min="15631" max="15631" width="8.5703125" style="4"/>
    <col min="15632" max="15632" width="12" style="4" customWidth="1"/>
    <col min="15633" max="15633" width="11.42578125" style="4" customWidth="1"/>
    <col min="15634" max="15635" width="12" style="4" customWidth="1"/>
    <col min="15636"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8.7109375" style="4" bestFit="1" customWidth="1"/>
    <col min="15880" max="15880" width="14.28515625" style="4" customWidth="1"/>
    <col min="15881" max="15881" width="11.7109375" style="4" customWidth="1"/>
    <col min="15882" max="15882" width="12.7109375" style="4" customWidth="1"/>
    <col min="15883" max="15883" width="16.28515625" style="4" customWidth="1"/>
    <col min="15884" max="15884" width="12.5703125" style="4" customWidth="1"/>
    <col min="15885" max="15885" width="17.5703125" style="4" customWidth="1"/>
    <col min="15886" max="15886" width="12" style="4" customWidth="1"/>
    <col min="15887" max="15887" width="8.5703125" style="4"/>
    <col min="15888" max="15888" width="12" style="4" customWidth="1"/>
    <col min="15889" max="15889" width="11.42578125" style="4" customWidth="1"/>
    <col min="15890" max="15891" width="12" style="4" customWidth="1"/>
    <col min="15892"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8.7109375" style="4" bestFit="1" customWidth="1"/>
    <col min="16136" max="16136" width="14.28515625" style="4" customWidth="1"/>
    <col min="16137" max="16137" width="11.7109375" style="4" customWidth="1"/>
    <col min="16138" max="16138" width="12.7109375" style="4" customWidth="1"/>
    <col min="16139" max="16139" width="16.28515625" style="4" customWidth="1"/>
    <col min="16140" max="16140" width="12.5703125" style="4" customWidth="1"/>
    <col min="16141" max="16141" width="17.5703125" style="4" customWidth="1"/>
    <col min="16142" max="16142" width="12" style="4" customWidth="1"/>
    <col min="16143" max="16143" width="8.5703125" style="4"/>
    <col min="16144" max="16144" width="12" style="4" customWidth="1"/>
    <col min="16145" max="16145" width="11.42578125" style="4" customWidth="1"/>
    <col min="16146" max="16147" width="12" style="4" customWidth="1"/>
    <col min="16148" max="16384" width="8.5703125" style="4"/>
  </cols>
  <sheetData>
    <row r="1" spans="1:16" ht="14.25" customHeight="1" thickBot="1" x14ac:dyDescent="0.3">
      <c r="A1" s="301" t="s">
        <v>0</v>
      </c>
      <c r="B1" s="302"/>
      <c r="C1" s="302"/>
      <c r="D1" s="205"/>
      <c r="E1" s="206"/>
      <c r="F1" s="207"/>
      <c r="I1" s="303" t="s">
        <v>197</v>
      </c>
      <c r="J1" s="304"/>
      <c r="K1" s="304"/>
      <c r="L1" s="305"/>
      <c r="M1" s="5"/>
    </row>
    <row r="2" spans="1:16" ht="12.75" customHeight="1" x14ac:dyDescent="0.25">
      <c r="A2" s="306" t="s">
        <v>2</v>
      </c>
      <c r="B2" s="307"/>
      <c r="C2" s="307"/>
      <c r="D2" s="208"/>
      <c r="E2" s="209"/>
      <c r="F2" s="210"/>
      <c r="H2" s="9"/>
      <c r="I2" s="199"/>
      <c r="J2" s="200"/>
      <c r="K2" s="200"/>
      <c r="L2" s="201"/>
    </row>
    <row r="3" spans="1:16" ht="19.5" customHeight="1" thickBot="1" x14ac:dyDescent="0.3">
      <c r="A3" s="308" t="s">
        <v>3</v>
      </c>
      <c r="B3" s="309" t="s">
        <v>4</v>
      </c>
      <c r="C3" s="309" t="s">
        <v>4</v>
      </c>
      <c r="D3" s="211"/>
      <c r="E3" s="212"/>
      <c r="F3" s="213"/>
      <c r="I3" s="202"/>
      <c r="J3" s="203"/>
      <c r="K3" s="203"/>
      <c r="L3" s="204"/>
    </row>
    <row r="4" spans="1:16" ht="16.5" customHeight="1" x14ac:dyDescent="0.25">
      <c r="A4" s="19"/>
      <c r="B4" s="19"/>
      <c r="C4" s="19"/>
      <c r="D4" s="19"/>
      <c r="E4" s="19"/>
      <c r="F4" s="19"/>
      <c r="G4" s="19"/>
      <c r="H4" s="19"/>
      <c r="I4" s="19"/>
      <c r="J4" s="19"/>
      <c r="K4" s="19"/>
      <c r="L4" s="19"/>
      <c r="M4" s="21"/>
    </row>
    <row r="5" spans="1:16" ht="19.5" customHeight="1" x14ac:dyDescent="0.25">
      <c r="A5" s="310" t="s">
        <v>174</v>
      </c>
      <c r="B5" s="311"/>
      <c r="C5" s="311"/>
      <c r="D5" s="311"/>
      <c r="E5" s="311"/>
      <c r="F5" s="311"/>
      <c r="G5" s="311"/>
      <c r="H5" s="311"/>
      <c r="I5" s="311"/>
      <c r="J5" s="311"/>
      <c r="K5" s="311"/>
      <c r="L5" s="311"/>
      <c r="M5" s="311"/>
    </row>
    <row r="6" spans="1:16" ht="72" customHeight="1" x14ac:dyDescent="0.25">
      <c r="A6" s="275" t="s">
        <v>152</v>
      </c>
      <c r="B6" s="22" t="s">
        <v>6</v>
      </c>
      <c r="C6" s="22" t="s">
        <v>164</v>
      </c>
      <c r="D6" s="22" t="s">
        <v>161</v>
      </c>
      <c r="E6" s="250" t="s">
        <v>153</v>
      </c>
      <c r="F6" s="100"/>
      <c r="G6" s="22" t="s">
        <v>28</v>
      </c>
      <c r="H6" s="244" t="s">
        <v>154</v>
      </c>
      <c r="I6" s="244" t="s">
        <v>155</v>
      </c>
      <c r="J6" s="244" t="s">
        <v>156</v>
      </c>
      <c r="K6" s="119" t="s">
        <v>32</v>
      </c>
      <c r="L6" s="155" t="s">
        <v>46</v>
      </c>
      <c r="M6" s="155" t="s">
        <v>47</v>
      </c>
    </row>
    <row r="7" spans="1:16" ht="33"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5">
        <f>+G7+H7+I7+J7</f>
        <v>82844.94745800001</v>
      </c>
      <c r="L7" s="128">
        <v>0</v>
      </c>
      <c r="M7" s="95">
        <f>+ROUND(K7*L7,2)</f>
        <v>0</v>
      </c>
    </row>
    <row r="8" spans="1:16" ht="33.75"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5">
        <f>+G8+H8+I8+J8</f>
        <v>59212.128714916675</v>
      </c>
      <c r="L8" s="128">
        <v>6</v>
      </c>
      <c r="M8" s="95">
        <f>+ROUND(K8*L8,2)</f>
        <v>355272.77</v>
      </c>
    </row>
    <row r="9" spans="1:16" ht="19.5" customHeight="1" x14ac:dyDescent="0.25">
      <c r="A9" s="26"/>
      <c r="B9" s="26"/>
      <c r="C9" s="26"/>
      <c r="D9" s="26"/>
      <c r="E9" s="26"/>
      <c r="F9" s="26"/>
      <c r="G9" s="26"/>
      <c r="H9" s="26"/>
      <c r="I9" s="26"/>
      <c r="J9" s="26"/>
      <c r="K9" s="26"/>
      <c r="L9" s="26"/>
      <c r="M9" s="26"/>
    </row>
    <row r="10" spans="1:16" ht="66" customHeight="1" x14ac:dyDescent="0.25">
      <c r="A10" s="278" t="s">
        <v>5</v>
      </c>
      <c r="B10" s="22" t="s">
        <v>6</v>
      </c>
      <c r="C10" s="22" t="s">
        <v>27</v>
      </c>
      <c r="D10" s="22" t="s">
        <v>148</v>
      </c>
      <c r="E10" s="22"/>
      <c r="F10" s="22"/>
      <c r="G10" s="22" t="s">
        <v>28</v>
      </c>
      <c r="H10" s="22" t="s">
        <v>29</v>
      </c>
      <c r="I10" s="22" t="s">
        <v>30</v>
      </c>
      <c r="J10" s="22" t="s">
        <v>31</v>
      </c>
      <c r="K10" s="119" t="s">
        <v>32</v>
      </c>
      <c r="L10" s="155" t="s">
        <v>46</v>
      </c>
      <c r="M10" s="155" t="s">
        <v>47</v>
      </c>
    </row>
    <row r="11" spans="1:16" ht="18" customHeight="1" x14ac:dyDescent="0.25">
      <c r="A11" s="278"/>
      <c r="B11" s="23" t="s">
        <v>82</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81"/>
      <c r="M11" s="95">
        <f>+ROUND(K11*L11,2)</f>
        <v>0</v>
      </c>
    </row>
    <row r="12" spans="1:16" ht="18" customHeight="1" x14ac:dyDescent="0.25">
      <c r="A12" s="278"/>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81">
        <v>5</v>
      </c>
      <c r="M12" s="95">
        <f>+ROUND(K12*L12,2)</f>
        <v>337824.55</v>
      </c>
      <c r="N12" s="25"/>
      <c r="P12" s="9"/>
    </row>
    <row r="13" spans="1:16" ht="14.25" customHeight="1" x14ac:dyDescent="0.25">
      <c r="A13" s="26"/>
      <c r="B13" s="27"/>
      <c r="C13" s="92"/>
      <c r="D13" s="92"/>
      <c r="E13" s="92"/>
      <c r="F13" s="92"/>
      <c r="G13" s="92"/>
      <c r="H13" s="92"/>
      <c r="I13" s="92"/>
      <c r="J13" s="92"/>
      <c r="K13" s="92"/>
      <c r="L13" s="93"/>
      <c r="M13" s="92"/>
      <c r="N13" s="25"/>
      <c r="O13" s="9"/>
      <c r="P13" s="9"/>
    </row>
    <row r="14" spans="1:16" ht="82.5" customHeight="1" x14ac:dyDescent="0.25">
      <c r="A14" s="278" t="s">
        <v>84</v>
      </c>
      <c r="B14" s="28"/>
      <c r="C14" s="22" t="s">
        <v>37</v>
      </c>
      <c r="D14" s="22" t="s">
        <v>149</v>
      </c>
      <c r="E14" s="22" t="s">
        <v>38</v>
      </c>
      <c r="F14" s="22" t="s">
        <v>72</v>
      </c>
      <c r="G14" s="22" t="s">
        <v>39</v>
      </c>
      <c r="H14" s="22" t="s">
        <v>29</v>
      </c>
      <c r="I14" s="22" t="s">
        <v>40</v>
      </c>
      <c r="J14" s="22" t="s">
        <v>41</v>
      </c>
      <c r="K14" s="119" t="s">
        <v>42</v>
      </c>
      <c r="L14" s="155" t="s">
        <v>46</v>
      </c>
      <c r="M14" s="155" t="s">
        <v>47</v>
      </c>
      <c r="P14" s="9"/>
    </row>
    <row r="15" spans="1:16" ht="15.75" customHeight="1" x14ac:dyDescent="0.25">
      <c r="A15" s="278"/>
      <c r="B15" s="29" t="s">
        <v>13</v>
      </c>
      <c r="C15" s="94">
        <v>23501.93</v>
      </c>
      <c r="D15" s="71">
        <f>75.38*12</f>
        <v>904.56</v>
      </c>
      <c r="E15" s="82"/>
      <c r="F15" s="72">
        <f>+ROUND((C15+D15+E15)/12,2)</f>
        <v>2033.87</v>
      </c>
      <c r="G15" s="82">
        <f>+F15+D15+C15+E15</f>
        <v>26440.36</v>
      </c>
      <c r="H15" s="91">
        <f>G15*24.2%</f>
        <v>6398.5671199999997</v>
      </c>
      <c r="I15" s="91">
        <f>G15*7.1%*80%</f>
        <v>1501.8124479999999</v>
      </c>
      <c r="J15" s="91">
        <f>G15*8.5%</f>
        <v>2247.4306000000001</v>
      </c>
      <c r="K15" s="154">
        <f>+ROUND(+G15+H15+I15+J15,2)</f>
        <v>36588.17</v>
      </c>
      <c r="L15" s="81">
        <v>48</v>
      </c>
      <c r="M15" s="95">
        <f>+ROUND(K15*L15,2)</f>
        <v>1756232.16</v>
      </c>
    </row>
    <row r="16" spans="1:16" x14ac:dyDescent="0.25">
      <c r="A16" s="278"/>
      <c r="B16" s="30"/>
      <c r="C16" s="76"/>
      <c r="D16" s="74"/>
      <c r="E16" s="79"/>
      <c r="F16" s="76"/>
      <c r="G16" s="76"/>
      <c r="H16" s="76"/>
      <c r="I16" s="76"/>
      <c r="J16" s="76"/>
      <c r="K16" s="76"/>
      <c r="L16" s="76"/>
      <c r="M16" s="76"/>
    </row>
    <row r="17" spans="1:13" x14ac:dyDescent="0.25">
      <c r="A17" s="278"/>
      <c r="B17" s="29" t="s">
        <v>14</v>
      </c>
      <c r="C17" s="94">
        <v>19351.97</v>
      </c>
      <c r="D17" s="71">
        <f>62.06*12</f>
        <v>744.72</v>
      </c>
      <c r="E17" s="82"/>
      <c r="F17" s="72">
        <f>+ROUND((C17+D17+E17)/12,2)</f>
        <v>1674.72</v>
      </c>
      <c r="G17" s="82">
        <f>+F17+D17+C17+E17</f>
        <v>21771.41</v>
      </c>
      <c r="H17" s="91">
        <f>G17*24.2%</f>
        <v>5268.6812199999995</v>
      </c>
      <c r="I17" s="91">
        <f>G17*7.1%*80%</f>
        <v>1236.616088</v>
      </c>
      <c r="J17" s="91">
        <f>G17*8.5%</f>
        <v>1850.5698500000001</v>
      </c>
      <c r="K17" s="154">
        <f>+ROUND(+G17+H17+I17+J17,2)</f>
        <v>30127.279999999999</v>
      </c>
      <c r="L17" s="81">
        <v>61</v>
      </c>
      <c r="M17" s="95">
        <f>+ROUND(K17*L17,2)</f>
        <v>1837764.08</v>
      </c>
    </row>
    <row r="18" spans="1:13" x14ac:dyDescent="0.25">
      <c r="A18" s="278"/>
      <c r="B18" s="32"/>
      <c r="C18" s="79"/>
      <c r="D18" s="74"/>
      <c r="E18" s="79"/>
      <c r="F18" s="79"/>
      <c r="G18" s="76"/>
      <c r="H18" s="79"/>
      <c r="I18" s="79"/>
      <c r="J18" s="79"/>
      <c r="K18" s="79"/>
      <c r="L18" s="79"/>
      <c r="M18" s="79"/>
    </row>
    <row r="19" spans="1:13" x14ac:dyDescent="0.25">
      <c r="A19" s="278"/>
      <c r="B19" s="29" t="s">
        <v>15</v>
      </c>
      <c r="C19" s="94">
        <v>18390.84</v>
      </c>
      <c r="D19" s="71">
        <f>58.98*12</f>
        <v>707.76</v>
      </c>
      <c r="E19" s="82"/>
      <c r="F19" s="72">
        <f>+ROUND((C19+D19+E19)/12,2)</f>
        <v>1591.55</v>
      </c>
      <c r="G19" s="82">
        <f>+F19+D19+C19+E19</f>
        <v>20690.150000000001</v>
      </c>
      <c r="H19" s="91">
        <f>G19*24.2%</f>
        <v>5007.0163000000002</v>
      </c>
      <c r="I19" s="91">
        <f>G19*7.1%*80%</f>
        <v>1175.2005200000001</v>
      </c>
      <c r="J19" s="91">
        <f>G19*8.5%</f>
        <v>1758.6627500000002</v>
      </c>
      <c r="K19" s="154">
        <f>+ROUND(+G19+H19+I19+J19,2)</f>
        <v>28631.03</v>
      </c>
      <c r="L19" s="81">
        <v>1</v>
      </c>
      <c r="M19" s="95">
        <f>+ROUND(K19*L19,2)</f>
        <v>28631.03</v>
      </c>
    </row>
    <row r="20" spans="1:13" x14ac:dyDescent="0.25">
      <c r="A20" s="278"/>
      <c r="B20" s="30"/>
      <c r="C20" s="59"/>
      <c r="D20" s="60"/>
      <c r="E20" s="60"/>
      <c r="F20" s="59"/>
      <c r="G20" s="59"/>
      <c r="H20" s="61"/>
      <c r="I20" s="61"/>
      <c r="J20" s="61"/>
      <c r="K20" s="61"/>
      <c r="L20" s="61"/>
      <c r="M20" s="61"/>
    </row>
    <row r="21" spans="1:13" ht="26.25" customHeight="1" x14ac:dyDescent="0.25">
      <c r="B21" s="7"/>
      <c r="C21" s="62"/>
      <c r="D21" s="63"/>
      <c r="E21" s="63"/>
      <c r="F21" s="62"/>
      <c r="G21" s="25"/>
      <c r="H21" s="25"/>
      <c r="I21" s="64" t="s">
        <v>17</v>
      </c>
      <c r="J21" s="157" t="s">
        <v>18</v>
      </c>
      <c r="K21" s="158"/>
      <c r="L21" s="156">
        <f>+L11</f>
        <v>0</v>
      </c>
      <c r="M21" s="156">
        <f>+M11</f>
        <v>0</v>
      </c>
    </row>
    <row r="22" spans="1:13" ht="27.75" customHeight="1" x14ac:dyDescent="0.25">
      <c r="B22"/>
      <c r="C22"/>
      <c r="D22" s="7"/>
      <c r="E22" s="7"/>
      <c r="F22"/>
      <c r="G22"/>
      <c r="H22"/>
      <c r="I22" s="64" t="s">
        <v>17</v>
      </c>
      <c r="J22" s="140" t="s">
        <v>162</v>
      </c>
      <c r="K22" s="100"/>
      <c r="L22" s="156">
        <f>+SUM(L12:L20)+L7+L8</f>
        <v>121</v>
      </c>
      <c r="M22" s="95">
        <f>+SUM(M12:M20)+M7+M8</f>
        <v>4315724.59</v>
      </c>
    </row>
    <row r="23" spans="1:13" ht="37.5" customHeight="1" x14ac:dyDescent="0.3">
      <c r="B23"/>
      <c r="C23"/>
      <c r="D23"/>
      <c r="E23"/>
      <c r="F23"/>
      <c r="G23"/>
      <c r="H23"/>
      <c r="I23"/>
      <c r="J23" s="169" t="s">
        <v>19</v>
      </c>
      <c r="K23" s="161"/>
      <c r="L23" s="141">
        <f>+SUM(L7:L20)</f>
        <v>121</v>
      </c>
      <c r="M23" s="142">
        <f>+SUM(M7:M20)</f>
        <v>4315724.5900000008</v>
      </c>
    </row>
    <row r="24" spans="1:13" ht="18.75" customHeight="1" x14ac:dyDescent="0.25"/>
    <row r="25" spans="1:13" ht="16.5" thickBot="1" x14ac:dyDescent="0.3"/>
    <row r="26" spans="1:13" ht="17.25" thickBot="1" x14ac:dyDescent="0.3">
      <c r="A26" s="318" t="s">
        <v>62</v>
      </c>
      <c r="B26" s="319"/>
      <c r="C26" s="319"/>
      <c r="D26" s="319"/>
      <c r="E26" s="319"/>
      <c r="F26" s="319"/>
      <c r="G26" s="319"/>
      <c r="H26" s="319"/>
      <c r="I26" s="319"/>
      <c r="J26" s="319"/>
      <c r="K26" s="319"/>
      <c r="L26" s="319"/>
      <c r="M26" s="320"/>
    </row>
    <row r="27" spans="1:13" ht="55.5" customHeight="1" x14ac:dyDescent="0.25">
      <c r="A27" s="321" t="s">
        <v>142</v>
      </c>
      <c r="B27" s="322"/>
      <c r="C27" s="322"/>
      <c r="D27" s="322"/>
      <c r="E27" s="322"/>
      <c r="F27" s="322"/>
      <c r="G27" s="322"/>
      <c r="H27" s="322"/>
      <c r="I27" s="322"/>
      <c r="J27" s="322"/>
      <c r="K27" s="322"/>
      <c r="L27" s="322"/>
      <c r="M27" s="323"/>
    </row>
    <row r="28" spans="1:13" ht="55.5" customHeight="1" x14ac:dyDescent="0.25">
      <c r="A28" s="282" t="s">
        <v>85</v>
      </c>
      <c r="B28" s="282"/>
      <c r="C28" s="282"/>
      <c r="D28" s="282"/>
      <c r="E28" s="282"/>
      <c r="F28" s="282"/>
      <c r="G28" s="282"/>
      <c r="H28" s="282"/>
      <c r="I28" s="282"/>
      <c r="J28" s="282"/>
      <c r="K28" s="282"/>
      <c r="L28" s="282"/>
      <c r="M28" s="282"/>
    </row>
  </sheetData>
  <sheetProtection selectLockedCells="1" selectUnlockedCells="1"/>
  <mergeCells count="11">
    <mergeCell ref="A10:A12"/>
    <mergeCell ref="A14:A20"/>
    <mergeCell ref="A26:M26"/>
    <mergeCell ref="A27:M27"/>
    <mergeCell ref="A28:M28"/>
    <mergeCell ref="A6:A8"/>
    <mergeCell ref="A1:C1"/>
    <mergeCell ref="I1:L1"/>
    <mergeCell ref="A2:C2"/>
    <mergeCell ref="A3:C3"/>
    <mergeCell ref="A5:M5"/>
  </mergeCells>
  <pageMargins left="0.45" right="0.47013888888888888" top="0.62013888888888891" bottom="0.47013888888888888" header="0.51180555555555551" footer="0.51180555555555551"/>
  <pageSetup paperSize="9" scale="67"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pageSetUpPr fitToPage="1"/>
  </sheetPr>
  <dimension ref="A1:P28"/>
  <sheetViews>
    <sheetView showGridLines="0" topLeftCell="A7" zoomScale="90" zoomScaleNormal="90" workbookViewId="0">
      <selection activeCell="I2" sqref="I2"/>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22" style="4" customWidth="1"/>
    <col min="5" max="5" width="14.42578125" style="4" customWidth="1"/>
    <col min="6" max="6" width="14.28515625" style="4" bestFit="1" customWidth="1"/>
    <col min="7" max="7" width="16.42578125" style="4" customWidth="1"/>
    <col min="8" max="8" width="22" style="4" customWidth="1"/>
    <col min="9" max="9" width="13" style="4" customWidth="1"/>
    <col min="10" max="10" width="14.7109375" style="4" customWidth="1"/>
    <col min="11" max="11" width="18.5703125" style="4" customWidth="1"/>
    <col min="12" max="12" width="16.28515625" style="4" customWidth="1"/>
    <col min="13" max="13" width="17.7109375" style="4" customWidth="1"/>
    <col min="14" max="14" width="12" style="4" customWidth="1"/>
    <col min="15" max="15" width="8.5703125" style="4"/>
    <col min="16" max="16" width="12" style="4" customWidth="1"/>
    <col min="17" max="17" width="11.42578125" style="4" customWidth="1"/>
    <col min="18" max="19" width="12" style="4" customWidth="1"/>
    <col min="20"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9" style="4" customWidth="1"/>
    <col min="264" max="264" width="13" style="4" customWidth="1"/>
    <col min="265" max="265" width="11.7109375" style="4" customWidth="1"/>
    <col min="266" max="266" width="12.7109375" style="4" customWidth="1"/>
    <col min="267" max="267" width="16.28515625" style="4" customWidth="1"/>
    <col min="268" max="268" width="12.5703125" style="4" customWidth="1"/>
    <col min="269" max="269" width="17.5703125" style="4" customWidth="1"/>
    <col min="270" max="270" width="12" style="4" customWidth="1"/>
    <col min="271" max="271" width="8.5703125" style="4"/>
    <col min="272" max="272" width="12" style="4" customWidth="1"/>
    <col min="273" max="273" width="11.42578125" style="4" customWidth="1"/>
    <col min="274" max="275" width="12" style="4" customWidth="1"/>
    <col min="276"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9" style="4" customWidth="1"/>
    <col min="520" max="520" width="13" style="4" customWidth="1"/>
    <col min="521" max="521" width="11.7109375" style="4" customWidth="1"/>
    <col min="522" max="522" width="12.7109375" style="4" customWidth="1"/>
    <col min="523" max="523" width="16.28515625" style="4" customWidth="1"/>
    <col min="524" max="524" width="12.5703125" style="4" customWidth="1"/>
    <col min="525" max="525" width="17.5703125" style="4" customWidth="1"/>
    <col min="526" max="526" width="12" style="4" customWidth="1"/>
    <col min="527" max="527" width="8.5703125" style="4"/>
    <col min="528" max="528" width="12" style="4" customWidth="1"/>
    <col min="529" max="529" width="11.42578125" style="4" customWidth="1"/>
    <col min="530" max="531" width="12" style="4" customWidth="1"/>
    <col min="532"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9" style="4" customWidth="1"/>
    <col min="776" max="776" width="13" style="4" customWidth="1"/>
    <col min="777" max="777" width="11.7109375" style="4" customWidth="1"/>
    <col min="778" max="778" width="12.7109375" style="4" customWidth="1"/>
    <col min="779" max="779" width="16.28515625" style="4" customWidth="1"/>
    <col min="780" max="780" width="12.5703125" style="4" customWidth="1"/>
    <col min="781" max="781" width="17.5703125" style="4" customWidth="1"/>
    <col min="782" max="782" width="12" style="4" customWidth="1"/>
    <col min="783" max="783" width="8.5703125" style="4"/>
    <col min="784" max="784" width="12" style="4" customWidth="1"/>
    <col min="785" max="785" width="11.42578125" style="4" customWidth="1"/>
    <col min="786" max="787" width="12" style="4" customWidth="1"/>
    <col min="788"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9" style="4" customWidth="1"/>
    <col min="1032" max="1032" width="13" style="4" customWidth="1"/>
    <col min="1033" max="1033" width="11.7109375" style="4" customWidth="1"/>
    <col min="1034" max="1034" width="12.7109375" style="4" customWidth="1"/>
    <col min="1035" max="1035" width="16.28515625" style="4" customWidth="1"/>
    <col min="1036" max="1036" width="12.5703125" style="4" customWidth="1"/>
    <col min="1037" max="1037" width="17.5703125" style="4" customWidth="1"/>
    <col min="1038" max="1038" width="12" style="4" customWidth="1"/>
    <col min="1039" max="1039" width="8.5703125" style="4"/>
    <col min="1040" max="1040" width="12" style="4" customWidth="1"/>
    <col min="1041" max="1041" width="11.42578125" style="4" customWidth="1"/>
    <col min="1042" max="1043" width="12" style="4" customWidth="1"/>
    <col min="1044"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9" style="4" customWidth="1"/>
    <col min="1288" max="1288" width="13" style="4" customWidth="1"/>
    <col min="1289" max="1289" width="11.7109375" style="4" customWidth="1"/>
    <col min="1290" max="1290" width="12.7109375" style="4" customWidth="1"/>
    <col min="1291" max="1291" width="16.28515625" style="4" customWidth="1"/>
    <col min="1292" max="1292" width="12.5703125" style="4" customWidth="1"/>
    <col min="1293" max="1293" width="17.5703125" style="4" customWidth="1"/>
    <col min="1294" max="1294" width="12" style="4" customWidth="1"/>
    <col min="1295" max="1295" width="8.5703125" style="4"/>
    <col min="1296" max="1296" width="12" style="4" customWidth="1"/>
    <col min="1297" max="1297" width="11.42578125" style="4" customWidth="1"/>
    <col min="1298" max="1299" width="12" style="4" customWidth="1"/>
    <col min="1300"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9" style="4" customWidth="1"/>
    <col min="1544" max="1544" width="13" style="4" customWidth="1"/>
    <col min="1545" max="1545" width="11.7109375" style="4" customWidth="1"/>
    <col min="1546" max="1546" width="12.7109375" style="4" customWidth="1"/>
    <col min="1547" max="1547" width="16.28515625" style="4" customWidth="1"/>
    <col min="1548" max="1548" width="12.5703125" style="4" customWidth="1"/>
    <col min="1549" max="1549" width="17.5703125" style="4" customWidth="1"/>
    <col min="1550" max="1550" width="12" style="4" customWidth="1"/>
    <col min="1551" max="1551" width="8.5703125" style="4"/>
    <col min="1552" max="1552" width="12" style="4" customWidth="1"/>
    <col min="1553" max="1553" width="11.42578125" style="4" customWidth="1"/>
    <col min="1554" max="1555" width="12" style="4" customWidth="1"/>
    <col min="1556"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9" style="4" customWidth="1"/>
    <col min="1800" max="1800" width="13" style="4" customWidth="1"/>
    <col min="1801" max="1801" width="11.7109375" style="4" customWidth="1"/>
    <col min="1802" max="1802" width="12.7109375" style="4" customWidth="1"/>
    <col min="1803" max="1803" width="16.28515625" style="4" customWidth="1"/>
    <col min="1804" max="1804" width="12.5703125" style="4" customWidth="1"/>
    <col min="1805" max="1805" width="17.5703125" style="4" customWidth="1"/>
    <col min="1806" max="1806" width="12" style="4" customWidth="1"/>
    <col min="1807" max="1807" width="8.5703125" style="4"/>
    <col min="1808" max="1808" width="12" style="4" customWidth="1"/>
    <col min="1809" max="1809" width="11.42578125" style="4" customWidth="1"/>
    <col min="1810" max="1811" width="12" style="4" customWidth="1"/>
    <col min="1812"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9" style="4" customWidth="1"/>
    <col min="2056" max="2056" width="13" style="4" customWidth="1"/>
    <col min="2057" max="2057" width="11.7109375" style="4" customWidth="1"/>
    <col min="2058" max="2058" width="12.7109375" style="4" customWidth="1"/>
    <col min="2059" max="2059" width="16.28515625" style="4" customWidth="1"/>
    <col min="2060" max="2060" width="12.5703125" style="4" customWidth="1"/>
    <col min="2061" max="2061" width="17.5703125" style="4" customWidth="1"/>
    <col min="2062" max="2062" width="12" style="4" customWidth="1"/>
    <col min="2063" max="2063" width="8.5703125" style="4"/>
    <col min="2064" max="2064" width="12" style="4" customWidth="1"/>
    <col min="2065" max="2065" width="11.42578125" style="4" customWidth="1"/>
    <col min="2066" max="2067" width="12" style="4" customWidth="1"/>
    <col min="2068"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9" style="4" customWidth="1"/>
    <col min="2312" max="2312" width="13" style="4" customWidth="1"/>
    <col min="2313" max="2313" width="11.7109375" style="4" customWidth="1"/>
    <col min="2314" max="2314" width="12.7109375" style="4" customWidth="1"/>
    <col min="2315" max="2315" width="16.28515625" style="4" customWidth="1"/>
    <col min="2316" max="2316" width="12.5703125" style="4" customWidth="1"/>
    <col min="2317" max="2317" width="17.5703125" style="4" customWidth="1"/>
    <col min="2318" max="2318" width="12" style="4" customWidth="1"/>
    <col min="2319" max="2319" width="8.5703125" style="4"/>
    <col min="2320" max="2320" width="12" style="4" customWidth="1"/>
    <col min="2321" max="2321" width="11.42578125" style="4" customWidth="1"/>
    <col min="2322" max="2323" width="12" style="4" customWidth="1"/>
    <col min="2324"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9" style="4" customWidth="1"/>
    <col min="2568" max="2568" width="13" style="4" customWidth="1"/>
    <col min="2569" max="2569" width="11.7109375" style="4" customWidth="1"/>
    <col min="2570" max="2570" width="12.7109375" style="4" customWidth="1"/>
    <col min="2571" max="2571" width="16.28515625" style="4" customWidth="1"/>
    <col min="2572" max="2572" width="12.5703125" style="4" customWidth="1"/>
    <col min="2573" max="2573" width="17.5703125" style="4" customWidth="1"/>
    <col min="2574" max="2574" width="12" style="4" customWidth="1"/>
    <col min="2575" max="2575" width="8.5703125" style="4"/>
    <col min="2576" max="2576" width="12" style="4" customWidth="1"/>
    <col min="2577" max="2577" width="11.42578125" style="4" customWidth="1"/>
    <col min="2578" max="2579" width="12" style="4" customWidth="1"/>
    <col min="2580"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9" style="4" customWidth="1"/>
    <col min="2824" max="2824" width="13" style="4" customWidth="1"/>
    <col min="2825" max="2825" width="11.7109375" style="4" customWidth="1"/>
    <col min="2826" max="2826" width="12.7109375" style="4" customWidth="1"/>
    <col min="2827" max="2827" width="16.28515625" style="4" customWidth="1"/>
    <col min="2828" max="2828" width="12.5703125" style="4" customWidth="1"/>
    <col min="2829" max="2829" width="17.5703125" style="4" customWidth="1"/>
    <col min="2830" max="2830" width="12" style="4" customWidth="1"/>
    <col min="2831" max="2831" width="8.5703125" style="4"/>
    <col min="2832" max="2832" width="12" style="4" customWidth="1"/>
    <col min="2833" max="2833" width="11.42578125" style="4" customWidth="1"/>
    <col min="2834" max="2835" width="12" style="4" customWidth="1"/>
    <col min="2836"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9" style="4" customWidth="1"/>
    <col min="3080" max="3080" width="13" style="4" customWidth="1"/>
    <col min="3081" max="3081" width="11.7109375" style="4" customWidth="1"/>
    <col min="3082" max="3082" width="12.7109375" style="4" customWidth="1"/>
    <col min="3083" max="3083" width="16.28515625" style="4" customWidth="1"/>
    <col min="3084" max="3084" width="12.5703125" style="4" customWidth="1"/>
    <col min="3085" max="3085" width="17.5703125" style="4" customWidth="1"/>
    <col min="3086" max="3086" width="12" style="4" customWidth="1"/>
    <col min="3087" max="3087" width="8.5703125" style="4"/>
    <col min="3088" max="3088" width="12" style="4" customWidth="1"/>
    <col min="3089" max="3089" width="11.42578125" style="4" customWidth="1"/>
    <col min="3090" max="3091" width="12" style="4" customWidth="1"/>
    <col min="3092"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9" style="4" customWidth="1"/>
    <col min="3336" max="3336" width="13" style="4" customWidth="1"/>
    <col min="3337" max="3337" width="11.7109375" style="4" customWidth="1"/>
    <col min="3338" max="3338" width="12.7109375" style="4" customWidth="1"/>
    <col min="3339" max="3339" width="16.28515625" style="4" customWidth="1"/>
    <col min="3340" max="3340" width="12.5703125" style="4" customWidth="1"/>
    <col min="3341" max="3341" width="17.5703125" style="4" customWidth="1"/>
    <col min="3342" max="3342" width="12" style="4" customWidth="1"/>
    <col min="3343" max="3343" width="8.5703125" style="4"/>
    <col min="3344" max="3344" width="12" style="4" customWidth="1"/>
    <col min="3345" max="3345" width="11.42578125" style="4" customWidth="1"/>
    <col min="3346" max="3347" width="12" style="4" customWidth="1"/>
    <col min="3348"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9" style="4" customWidth="1"/>
    <col min="3592" max="3592" width="13" style="4" customWidth="1"/>
    <col min="3593" max="3593" width="11.7109375" style="4" customWidth="1"/>
    <col min="3594" max="3594" width="12.7109375" style="4" customWidth="1"/>
    <col min="3595" max="3595" width="16.28515625" style="4" customWidth="1"/>
    <col min="3596" max="3596" width="12.5703125" style="4" customWidth="1"/>
    <col min="3597" max="3597" width="17.5703125" style="4" customWidth="1"/>
    <col min="3598" max="3598" width="12" style="4" customWidth="1"/>
    <col min="3599" max="3599" width="8.5703125" style="4"/>
    <col min="3600" max="3600" width="12" style="4" customWidth="1"/>
    <col min="3601" max="3601" width="11.42578125" style="4" customWidth="1"/>
    <col min="3602" max="3603" width="12" style="4" customWidth="1"/>
    <col min="3604"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9" style="4" customWidth="1"/>
    <col min="3848" max="3848" width="13" style="4" customWidth="1"/>
    <col min="3849" max="3849" width="11.7109375" style="4" customWidth="1"/>
    <col min="3850" max="3850" width="12.7109375" style="4" customWidth="1"/>
    <col min="3851" max="3851" width="16.28515625" style="4" customWidth="1"/>
    <col min="3852" max="3852" width="12.5703125" style="4" customWidth="1"/>
    <col min="3853" max="3853" width="17.5703125" style="4" customWidth="1"/>
    <col min="3854" max="3854" width="12" style="4" customWidth="1"/>
    <col min="3855" max="3855" width="8.5703125" style="4"/>
    <col min="3856" max="3856" width="12" style="4" customWidth="1"/>
    <col min="3857" max="3857" width="11.42578125" style="4" customWidth="1"/>
    <col min="3858" max="3859" width="12" style="4" customWidth="1"/>
    <col min="3860"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9" style="4" customWidth="1"/>
    <col min="4104" max="4104" width="13" style="4" customWidth="1"/>
    <col min="4105" max="4105" width="11.7109375" style="4" customWidth="1"/>
    <col min="4106" max="4106" width="12.7109375" style="4" customWidth="1"/>
    <col min="4107" max="4107" width="16.28515625" style="4" customWidth="1"/>
    <col min="4108" max="4108" width="12.5703125" style="4" customWidth="1"/>
    <col min="4109" max="4109" width="17.5703125" style="4" customWidth="1"/>
    <col min="4110" max="4110" width="12" style="4" customWidth="1"/>
    <col min="4111" max="4111" width="8.5703125" style="4"/>
    <col min="4112" max="4112" width="12" style="4" customWidth="1"/>
    <col min="4113" max="4113" width="11.42578125" style="4" customWidth="1"/>
    <col min="4114" max="4115" width="12" style="4" customWidth="1"/>
    <col min="4116"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9" style="4" customWidth="1"/>
    <col min="4360" max="4360" width="13" style="4" customWidth="1"/>
    <col min="4361" max="4361" width="11.7109375" style="4" customWidth="1"/>
    <col min="4362" max="4362" width="12.7109375" style="4" customWidth="1"/>
    <col min="4363" max="4363" width="16.28515625" style="4" customWidth="1"/>
    <col min="4364" max="4364" width="12.5703125" style="4" customWidth="1"/>
    <col min="4365" max="4365" width="17.5703125" style="4" customWidth="1"/>
    <col min="4366" max="4366" width="12" style="4" customWidth="1"/>
    <col min="4367" max="4367" width="8.5703125" style="4"/>
    <col min="4368" max="4368" width="12" style="4" customWidth="1"/>
    <col min="4369" max="4369" width="11.42578125" style="4" customWidth="1"/>
    <col min="4370" max="4371" width="12" style="4" customWidth="1"/>
    <col min="4372"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9" style="4" customWidth="1"/>
    <col min="4616" max="4616" width="13" style="4" customWidth="1"/>
    <col min="4617" max="4617" width="11.7109375" style="4" customWidth="1"/>
    <col min="4618" max="4618" width="12.7109375" style="4" customWidth="1"/>
    <col min="4619" max="4619" width="16.28515625" style="4" customWidth="1"/>
    <col min="4620" max="4620" width="12.5703125" style="4" customWidth="1"/>
    <col min="4621" max="4621" width="17.5703125" style="4" customWidth="1"/>
    <col min="4622" max="4622" width="12" style="4" customWidth="1"/>
    <col min="4623" max="4623" width="8.5703125" style="4"/>
    <col min="4624" max="4624" width="12" style="4" customWidth="1"/>
    <col min="4625" max="4625" width="11.42578125" style="4" customWidth="1"/>
    <col min="4626" max="4627" width="12" style="4" customWidth="1"/>
    <col min="4628"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9" style="4" customWidth="1"/>
    <col min="4872" max="4872" width="13" style="4" customWidth="1"/>
    <col min="4873" max="4873" width="11.7109375" style="4" customWidth="1"/>
    <col min="4874" max="4874" width="12.7109375" style="4" customWidth="1"/>
    <col min="4875" max="4875" width="16.28515625" style="4" customWidth="1"/>
    <col min="4876" max="4876" width="12.5703125" style="4" customWidth="1"/>
    <col min="4877" max="4877" width="17.5703125" style="4" customWidth="1"/>
    <col min="4878" max="4878" width="12" style="4" customWidth="1"/>
    <col min="4879" max="4879" width="8.5703125" style="4"/>
    <col min="4880" max="4880" width="12" style="4" customWidth="1"/>
    <col min="4881" max="4881" width="11.42578125" style="4" customWidth="1"/>
    <col min="4882" max="4883" width="12" style="4" customWidth="1"/>
    <col min="4884"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9" style="4" customWidth="1"/>
    <col min="5128" max="5128" width="13" style="4" customWidth="1"/>
    <col min="5129" max="5129" width="11.7109375" style="4" customWidth="1"/>
    <col min="5130" max="5130" width="12.7109375" style="4" customWidth="1"/>
    <col min="5131" max="5131" width="16.28515625" style="4" customWidth="1"/>
    <col min="5132" max="5132" width="12.5703125" style="4" customWidth="1"/>
    <col min="5133" max="5133" width="17.5703125" style="4" customWidth="1"/>
    <col min="5134" max="5134" width="12" style="4" customWidth="1"/>
    <col min="5135" max="5135" width="8.5703125" style="4"/>
    <col min="5136" max="5136" width="12" style="4" customWidth="1"/>
    <col min="5137" max="5137" width="11.42578125" style="4" customWidth="1"/>
    <col min="5138" max="5139" width="12" style="4" customWidth="1"/>
    <col min="5140"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9" style="4" customWidth="1"/>
    <col min="5384" max="5384" width="13" style="4" customWidth="1"/>
    <col min="5385" max="5385" width="11.7109375" style="4" customWidth="1"/>
    <col min="5386" max="5386" width="12.7109375" style="4" customWidth="1"/>
    <col min="5387" max="5387" width="16.28515625" style="4" customWidth="1"/>
    <col min="5388" max="5388" width="12.5703125" style="4" customWidth="1"/>
    <col min="5389" max="5389" width="17.5703125" style="4" customWidth="1"/>
    <col min="5390" max="5390" width="12" style="4" customWidth="1"/>
    <col min="5391" max="5391" width="8.5703125" style="4"/>
    <col min="5392" max="5392" width="12" style="4" customWidth="1"/>
    <col min="5393" max="5393" width="11.42578125" style="4" customWidth="1"/>
    <col min="5394" max="5395" width="12" style="4" customWidth="1"/>
    <col min="5396"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9" style="4" customWidth="1"/>
    <col min="5640" max="5640" width="13" style="4" customWidth="1"/>
    <col min="5641" max="5641" width="11.7109375" style="4" customWidth="1"/>
    <col min="5642" max="5642" width="12.7109375" style="4" customWidth="1"/>
    <col min="5643" max="5643" width="16.28515625" style="4" customWidth="1"/>
    <col min="5644" max="5644" width="12.5703125" style="4" customWidth="1"/>
    <col min="5645" max="5645" width="17.5703125" style="4" customWidth="1"/>
    <col min="5646" max="5646" width="12" style="4" customWidth="1"/>
    <col min="5647" max="5647" width="8.5703125" style="4"/>
    <col min="5648" max="5648" width="12" style="4" customWidth="1"/>
    <col min="5649" max="5649" width="11.42578125" style="4" customWidth="1"/>
    <col min="5650" max="5651" width="12" style="4" customWidth="1"/>
    <col min="5652"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9" style="4" customWidth="1"/>
    <col min="5896" max="5896" width="13" style="4" customWidth="1"/>
    <col min="5897" max="5897" width="11.7109375" style="4" customWidth="1"/>
    <col min="5898" max="5898" width="12.7109375" style="4" customWidth="1"/>
    <col min="5899" max="5899" width="16.28515625" style="4" customWidth="1"/>
    <col min="5900" max="5900" width="12.5703125" style="4" customWidth="1"/>
    <col min="5901" max="5901" width="17.5703125" style="4" customWidth="1"/>
    <col min="5902" max="5902" width="12" style="4" customWidth="1"/>
    <col min="5903" max="5903" width="8.5703125" style="4"/>
    <col min="5904" max="5904" width="12" style="4" customWidth="1"/>
    <col min="5905" max="5905" width="11.42578125" style="4" customWidth="1"/>
    <col min="5906" max="5907" width="12" style="4" customWidth="1"/>
    <col min="5908"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9" style="4" customWidth="1"/>
    <col min="6152" max="6152" width="13" style="4" customWidth="1"/>
    <col min="6153" max="6153" width="11.7109375" style="4" customWidth="1"/>
    <col min="6154" max="6154" width="12.7109375" style="4" customWidth="1"/>
    <col min="6155" max="6155" width="16.28515625" style="4" customWidth="1"/>
    <col min="6156" max="6156" width="12.5703125" style="4" customWidth="1"/>
    <col min="6157" max="6157" width="17.5703125" style="4" customWidth="1"/>
    <col min="6158" max="6158" width="12" style="4" customWidth="1"/>
    <col min="6159" max="6159" width="8.5703125" style="4"/>
    <col min="6160" max="6160" width="12" style="4" customWidth="1"/>
    <col min="6161" max="6161" width="11.42578125" style="4" customWidth="1"/>
    <col min="6162" max="6163" width="12" style="4" customWidth="1"/>
    <col min="6164"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9" style="4" customWidth="1"/>
    <col min="6408" max="6408" width="13" style="4" customWidth="1"/>
    <col min="6409" max="6409" width="11.7109375" style="4" customWidth="1"/>
    <col min="6410" max="6410" width="12.7109375" style="4" customWidth="1"/>
    <col min="6411" max="6411" width="16.28515625" style="4" customWidth="1"/>
    <col min="6412" max="6412" width="12.5703125" style="4" customWidth="1"/>
    <col min="6413" max="6413" width="17.5703125" style="4" customWidth="1"/>
    <col min="6414" max="6414" width="12" style="4" customWidth="1"/>
    <col min="6415" max="6415" width="8.5703125" style="4"/>
    <col min="6416" max="6416" width="12" style="4" customWidth="1"/>
    <col min="6417" max="6417" width="11.42578125" style="4" customWidth="1"/>
    <col min="6418" max="6419" width="12" style="4" customWidth="1"/>
    <col min="6420"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9" style="4" customWidth="1"/>
    <col min="6664" max="6664" width="13" style="4" customWidth="1"/>
    <col min="6665" max="6665" width="11.7109375" style="4" customWidth="1"/>
    <col min="6666" max="6666" width="12.7109375" style="4" customWidth="1"/>
    <col min="6667" max="6667" width="16.28515625" style="4" customWidth="1"/>
    <col min="6668" max="6668" width="12.5703125" style="4" customWidth="1"/>
    <col min="6669" max="6669" width="17.5703125" style="4" customWidth="1"/>
    <col min="6670" max="6670" width="12" style="4" customWidth="1"/>
    <col min="6671" max="6671" width="8.5703125" style="4"/>
    <col min="6672" max="6672" width="12" style="4" customWidth="1"/>
    <col min="6673" max="6673" width="11.42578125" style="4" customWidth="1"/>
    <col min="6674" max="6675" width="12" style="4" customWidth="1"/>
    <col min="6676"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9" style="4" customWidth="1"/>
    <col min="6920" max="6920" width="13" style="4" customWidth="1"/>
    <col min="6921" max="6921" width="11.7109375" style="4" customWidth="1"/>
    <col min="6922" max="6922" width="12.7109375" style="4" customWidth="1"/>
    <col min="6923" max="6923" width="16.28515625" style="4" customWidth="1"/>
    <col min="6924" max="6924" width="12.5703125" style="4" customWidth="1"/>
    <col min="6925" max="6925" width="17.5703125" style="4" customWidth="1"/>
    <col min="6926" max="6926" width="12" style="4" customWidth="1"/>
    <col min="6927" max="6927" width="8.5703125" style="4"/>
    <col min="6928" max="6928" width="12" style="4" customWidth="1"/>
    <col min="6929" max="6929" width="11.42578125" style="4" customWidth="1"/>
    <col min="6930" max="6931" width="12" style="4" customWidth="1"/>
    <col min="6932"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9" style="4" customWidth="1"/>
    <col min="7176" max="7176" width="13" style="4" customWidth="1"/>
    <col min="7177" max="7177" width="11.7109375" style="4" customWidth="1"/>
    <col min="7178" max="7178" width="12.7109375" style="4" customWidth="1"/>
    <col min="7179" max="7179" width="16.28515625" style="4" customWidth="1"/>
    <col min="7180" max="7180" width="12.5703125" style="4" customWidth="1"/>
    <col min="7181" max="7181" width="17.5703125" style="4" customWidth="1"/>
    <col min="7182" max="7182" width="12" style="4" customWidth="1"/>
    <col min="7183" max="7183" width="8.5703125" style="4"/>
    <col min="7184" max="7184" width="12" style="4" customWidth="1"/>
    <col min="7185" max="7185" width="11.42578125" style="4" customWidth="1"/>
    <col min="7186" max="7187" width="12" style="4" customWidth="1"/>
    <col min="7188"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9" style="4" customWidth="1"/>
    <col min="7432" max="7432" width="13" style="4" customWidth="1"/>
    <col min="7433" max="7433" width="11.7109375" style="4" customWidth="1"/>
    <col min="7434" max="7434" width="12.7109375" style="4" customWidth="1"/>
    <col min="7435" max="7435" width="16.28515625" style="4" customWidth="1"/>
    <col min="7436" max="7436" width="12.5703125" style="4" customWidth="1"/>
    <col min="7437" max="7437" width="17.5703125" style="4" customWidth="1"/>
    <col min="7438" max="7438" width="12" style="4" customWidth="1"/>
    <col min="7439" max="7439" width="8.5703125" style="4"/>
    <col min="7440" max="7440" width="12" style="4" customWidth="1"/>
    <col min="7441" max="7441" width="11.42578125" style="4" customWidth="1"/>
    <col min="7442" max="7443" width="12" style="4" customWidth="1"/>
    <col min="7444"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9" style="4" customWidth="1"/>
    <col min="7688" max="7688" width="13" style="4" customWidth="1"/>
    <col min="7689" max="7689" width="11.7109375" style="4" customWidth="1"/>
    <col min="7690" max="7690" width="12.7109375" style="4" customWidth="1"/>
    <col min="7691" max="7691" width="16.28515625" style="4" customWidth="1"/>
    <col min="7692" max="7692" width="12.5703125" style="4" customWidth="1"/>
    <col min="7693" max="7693" width="17.5703125" style="4" customWidth="1"/>
    <col min="7694" max="7694" width="12" style="4" customWidth="1"/>
    <col min="7695" max="7695" width="8.5703125" style="4"/>
    <col min="7696" max="7696" width="12" style="4" customWidth="1"/>
    <col min="7697" max="7697" width="11.42578125" style="4" customWidth="1"/>
    <col min="7698" max="7699" width="12" style="4" customWidth="1"/>
    <col min="7700"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9" style="4" customWidth="1"/>
    <col min="7944" max="7944" width="13" style="4" customWidth="1"/>
    <col min="7945" max="7945" width="11.7109375" style="4" customWidth="1"/>
    <col min="7946" max="7946" width="12.7109375" style="4" customWidth="1"/>
    <col min="7947" max="7947" width="16.28515625" style="4" customWidth="1"/>
    <col min="7948" max="7948" width="12.5703125" style="4" customWidth="1"/>
    <col min="7949" max="7949" width="17.5703125" style="4" customWidth="1"/>
    <col min="7950" max="7950" width="12" style="4" customWidth="1"/>
    <col min="7951" max="7951" width="8.5703125" style="4"/>
    <col min="7952" max="7952" width="12" style="4" customWidth="1"/>
    <col min="7953" max="7953" width="11.42578125" style="4" customWidth="1"/>
    <col min="7954" max="7955" width="12" style="4" customWidth="1"/>
    <col min="7956"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9" style="4" customWidth="1"/>
    <col min="8200" max="8200" width="13" style="4" customWidth="1"/>
    <col min="8201" max="8201" width="11.7109375" style="4" customWidth="1"/>
    <col min="8202" max="8202" width="12.7109375" style="4" customWidth="1"/>
    <col min="8203" max="8203" width="16.28515625" style="4" customWidth="1"/>
    <col min="8204" max="8204" width="12.5703125" style="4" customWidth="1"/>
    <col min="8205" max="8205" width="17.5703125" style="4" customWidth="1"/>
    <col min="8206" max="8206" width="12" style="4" customWidth="1"/>
    <col min="8207" max="8207" width="8.5703125" style="4"/>
    <col min="8208" max="8208" width="12" style="4" customWidth="1"/>
    <col min="8209" max="8209" width="11.42578125" style="4" customWidth="1"/>
    <col min="8210" max="8211" width="12" style="4" customWidth="1"/>
    <col min="8212"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9" style="4" customWidth="1"/>
    <col min="8456" max="8456" width="13" style="4" customWidth="1"/>
    <col min="8457" max="8457" width="11.7109375" style="4" customWidth="1"/>
    <col min="8458" max="8458" width="12.7109375" style="4" customWidth="1"/>
    <col min="8459" max="8459" width="16.28515625" style="4" customWidth="1"/>
    <col min="8460" max="8460" width="12.5703125" style="4" customWidth="1"/>
    <col min="8461" max="8461" width="17.5703125" style="4" customWidth="1"/>
    <col min="8462" max="8462" width="12" style="4" customWidth="1"/>
    <col min="8463" max="8463" width="8.5703125" style="4"/>
    <col min="8464" max="8464" width="12" style="4" customWidth="1"/>
    <col min="8465" max="8465" width="11.42578125" style="4" customWidth="1"/>
    <col min="8466" max="8467" width="12" style="4" customWidth="1"/>
    <col min="8468"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9" style="4" customWidth="1"/>
    <col min="8712" max="8712" width="13" style="4" customWidth="1"/>
    <col min="8713" max="8713" width="11.7109375" style="4" customWidth="1"/>
    <col min="8714" max="8714" width="12.7109375" style="4" customWidth="1"/>
    <col min="8715" max="8715" width="16.28515625" style="4" customWidth="1"/>
    <col min="8716" max="8716" width="12.5703125" style="4" customWidth="1"/>
    <col min="8717" max="8717" width="17.5703125" style="4" customWidth="1"/>
    <col min="8718" max="8718" width="12" style="4" customWidth="1"/>
    <col min="8719" max="8719" width="8.5703125" style="4"/>
    <col min="8720" max="8720" width="12" style="4" customWidth="1"/>
    <col min="8721" max="8721" width="11.42578125" style="4" customWidth="1"/>
    <col min="8722" max="8723" width="12" style="4" customWidth="1"/>
    <col min="8724"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9" style="4" customWidth="1"/>
    <col min="8968" max="8968" width="13" style="4" customWidth="1"/>
    <col min="8969" max="8969" width="11.7109375" style="4" customWidth="1"/>
    <col min="8970" max="8970" width="12.7109375" style="4" customWidth="1"/>
    <col min="8971" max="8971" width="16.28515625" style="4" customWidth="1"/>
    <col min="8972" max="8972" width="12.5703125" style="4" customWidth="1"/>
    <col min="8973" max="8973" width="17.5703125" style="4" customWidth="1"/>
    <col min="8974" max="8974" width="12" style="4" customWidth="1"/>
    <col min="8975" max="8975" width="8.5703125" style="4"/>
    <col min="8976" max="8976" width="12" style="4" customWidth="1"/>
    <col min="8977" max="8977" width="11.42578125" style="4" customWidth="1"/>
    <col min="8978" max="8979" width="12" style="4" customWidth="1"/>
    <col min="8980"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9" style="4" customWidth="1"/>
    <col min="9224" max="9224" width="13" style="4" customWidth="1"/>
    <col min="9225" max="9225" width="11.7109375" style="4" customWidth="1"/>
    <col min="9226" max="9226" width="12.7109375" style="4" customWidth="1"/>
    <col min="9227" max="9227" width="16.28515625" style="4" customWidth="1"/>
    <col min="9228" max="9228" width="12.5703125" style="4" customWidth="1"/>
    <col min="9229" max="9229" width="17.5703125" style="4" customWidth="1"/>
    <col min="9230" max="9230" width="12" style="4" customWidth="1"/>
    <col min="9231" max="9231" width="8.5703125" style="4"/>
    <col min="9232" max="9232" width="12" style="4" customWidth="1"/>
    <col min="9233" max="9233" width="11.42578125" style="4" customWidth="1"/>
    <col min="9234" max="9235" width="12" style="4" customWidth="1"/>
    <col min="9236"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9" style="4" customWidth="1"/>
    <col min="9480" max="9480" width="13" style="4" customWidth="1"/>
    <col min="9481" max="9481" width="11.7109375" style="4" customWidth="1"/>
    <col min="9482" max="9482" width="12.7109375" style="4" customWidth="1"/>
    <col min="9483" max="9483" width="16.28515625" style="4" customWidth="1"/>
    <col min="9484" max="9484" width="12.5703125" style="4" customWidth="1"/>
    <col min="9485" max="9485" width="17.5703125" style="4" customWidth="1"/>
    <col min="9486" max="9486" width="12" style="4" customWidth="1"/>
    <col min="9487" max="9487" width="8.5703125" style="4"/>
    <col min="9488" max="9488" width="12" style="4" customWidth="1"/>
    <col min="9489" max="9489" width="11.42578125" style="4" customWidth="1"/>
    <col min="9490" max="9491" width="12" style="4" customWidth="1"/>
    <col min="9492"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9" style="4" customWidth="1"/>
    <col min="9736" max="9736" width="13" style="4" customWidth="1"/>
    <col min="9737" max="9737" width="11.7109375" style="4" customWidth="1"/>
    <col min="9738" max="9738" width="12.7109375" style="4" customWidth="1"/>
    <col min="9739" max="9739" width="16.28515625" style="4" customWidth="1"/>
    <col min="9740" max="9740" width="12.5703125" style="4" customWidth="1"/>
    <col min="9741" max="9741" width="17.5703125" style="4" customWidth="1"/>
    <col min="9742" max="9742" width="12" style="4" customWidth="1"/>
    <col min="9743" max="9743" width="8.5703125" style="4"/>
    <col min="9744" max="9744" width="12" style="4" customWidth="1"/>
    <col min="9745" max="9745" width="11.42578125" style="4" customWidth="1"/>
    <col min="9746" max="9747" width="12" style="4" customWidth="1"/>
    <col min="9748"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9" style="4" customWidth="1"/>
    <col min="9992" max="9992" width="13" style="4" customWidth="1"/>
    <col min="9993" max="9993" width="11.7109375" style="4" customWidth="1"/>
    <col min="9994" max="9994" width="12.7109375" style="4" customWidth="1"/>
    <col min="9995" max="9995" width="16.28515625" style="4" customWidth="1"/>
    <col min="9996" max="9996" width="12.5703125" style="4" customWidth="1"/>
    <col min="9997" max="9997" width="17.5703125" style="4" customWidth="1"/>
    <col min="9998" max="9998" width="12" style="4" customWidth="1"/>
    <col min="9999" max="9999" width="8.5703125" style="4"/>
    <col min="10000" max="10000" width="12" style="4" customWidth="1"/>
    <col min="10001" max="10001" width="11.42578125" style="4" customWidth="1"/>
    <col min="10002" max="10003" width="12" style="4" customWidth="1"/>
    <col min="10004"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9" style="4" customWidth="1"/>
    <col min="10248" max="10248" width="13" style="4" customWidth="1"/>
    <col min="10249" max="10249" width="11.7109375" style="4" customWidth="1"/>
    <col min="10250" max="10250" width="12.7109375" style="4" customWidth="1"/>
    <col min="10251" max="10251" width="16.28515625" style="4" customWidth="1"/>
    <col min="10252" max="10252" width="12.5703125" style="4" customWidth="1"/>
    <col min="10253" max="10253" width="17.5703125" style="4" customWidth="1"/>
    <col min="10254" max="10254" width="12" style="4" customWidth="1"/>
    <col min="10255" max="10255" width="8.5703125" style="4"/>
    <col min="10256" max="10256" width="12" style="4" customWidth="1"/>
    <col min="10257" max="10257" width="11.42578125" style="4" customWidth="1"/>
    <col min="10258" max="10259" width="12" style="4" customWidth="1"/>
    <col min="10260"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9" style="4" customWidth="1"/>
    <col min="10504" max="10504" width="13" style="4" customWidth="1"/>
    <col min="10505" max="10505" width="11.7109375" style="4" customWidth="1"/>
    <col min="10506" max="10506" width="12.7109375" style="4" customWidth="1"/>
    <col min="10507" max="10507" width="16.28515625" style="4" customWidth="1"/>
    <col min="10508" max="10508" width="12.5703125" style="4" customWidth="1"/>
    <col min="10509" max="10509" width="17.5703125" style="4" customWidth="1"/>
    <col min="10510" max="10510" width="12" style="4" customWidth="1"/>
    <col min="10511" max="10511" width="8.5703125" style="4"/>
    <col min="10512" max="10512" width="12" style="4" customWidth="1"/>
    <col min="10513" max="10513" width="11.42578125" style="4" customWidth="1"/>
    <col min="10514" max="10515" width="12" style="4" customWidth="1"/>
    <col min="10516"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9" style="4" customWidth="1"/>
    <col min="10760" max="10760" width="13" style="4" customWidth="1"/>
    <col min="10761" max="10761" width="11.7109375" style="4" customWidth="1"/>
    <col min="10762" max="10762" width="12.7109375" style="4" customWidth="1"/>
    <col min="10763" max="10763" width="16.28515625" style="4" customWidth="1"/>
    <col min="10764" max="10764" width="12.5703125" style="4" customWidth="1"/>
    <col min="10765" max="10765" width="17.5703125" style="4" customWidth="1"/>
    <col min="10766" max="10766" width="12" style="4" customWidth="1"/>
    <col min="10767" max="10767" width="8.5703125" style="4"/>
    <col min="10768" max="10768" width="12" style="4" customWidth="1"/>
    <col min="10769" max="10769" width="11.42578125" style="4" customWidth="1"/>
    <col min="10770" max="10771" width="12" style="4" customWidth="1"/>
    <col min="10772"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9" style="4" customWidth="1"/>
    <col min="11016" max="11016" width="13" style="4" customWidth="1"/>
    <col min="11017" max="11017" width="11.7109375" style="4" customWidth="1"/>
    <col min="11018" max="11018" width="12.7109375" style="4" customWidth="1"/>
    <col min="11019" max="11019" width="16.28515625" style="4" customWidth="1"/>
    <col min="11020" max="11020" width="12.5703125" style="4" customWidth="1"/>
    <col min="11021" max="11021" width="17.5703125" style="4" customWidth="1"/>
    <col min="11022" max="11022" width="12" style="4" customWidth="1"/>
    <col min="11023" max="11023" width="8.5703125" style="4"/>
    <col min="11024" max="11024" width="12" style="4" customWidth="1"/>
    <col min="11025" max="11025" width="11.42578125" style="4" customWidth="1"/>
    <col min="11026" max="11027" width="12" style="4" customWidth="1"/>
    <col min="11028"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9" style="4" customWidth="1"/>
    <col min="11272" max="11272" width="13" style="4" customWidth="1"/>
    <col min="11273" max="11273" width="11.7109375" style="4" customWidth="1"/>
    <col min="11274" max="11274" width="12.7109375" style="4" customWidth="1"/>
    <col min="11275" max="11275" width="16.28515625" style="4" customWidth="1"/>
    <col min="11276" max="11276" width="12.5703125" style="4" customWidth="1"/>
    <col min="11277" max="11277" width="17.5703125" style="4" customWidth="1"/>
    <col min="11278" max="11278" width="12" style="4" customWidth="1"/>
    <col min="11279" max="11279" width="8.5703125" style="4"/>
    <col min="11280" max="11280" width="12" style="4" customWidth="1"/>
    <col min="11281" max="11281" width="11.42578125" style="4" customWidth="1"/>
    <col min="11282" max="11283" width="12" style="4" customWidth="1"/>
    <col min="11284"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9" style="4" customWidth="1"/>
    <col min="11528" max="11528" width="13" style="4" customWidth="1"/>
    <col min="11529" max="11529" width="11.7109375" style="4" customWidth="1"/>
    <col min="11530" max="11530" width="12.7109375" style="4" customWidth="1"/>
    <col min="11531" max="11531" width="16.28515625" style="4" customWidth="1"/>
    <col min="11532" max="11532" width="12.5703125" style="4" customWidth="1"/>
    <col min="11533" max="11533" width="17.5703125" style="4" customWidth="1"/>
    <col min="11534" max="11534" width="12" style="4" customWidth="1"/>
    <col min="11535" max="11535" width="8.5703125" style="4"/>
    <col min="11536" max="11536" width="12" style="4" customWidth="1"/>
    <col min="11537" max="11537" width="11.42578125" style="4" customWidth="1"/>
    <col min="11538" max="11539" width="12" style="4" customWidth="1"/>
    <col min="11540"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9" style="4" customWidth="1"/>
    <col min="11784" max="11784" width="13" style="4" customWidth="1"/>
    <col min="11785" max="11785" width="11.7109375" style="4" customWidth="1"/>
    <col min="11786" max="11786" width="12.7109375" style="4" customWidth="1"/>
    <col min="11787" max="11787" width="16.28515625" style="4" customWidth="1"/>
    <col min="11788" max="11788" width="12.5703125" style="4" customWidth="1"/>
    <col min="11789" max="11789" width="17.5703125" style="4" customWidth="1"/>
    <col min="11790" max="11790" width="12" style="4" customWidth="1"/>
    <col min="11791" max="11791" width="8.5703125" style="4"/>
    <col min="11792" max="11792" width="12" style="4" customWidth="1"/>
    <col min="11793" max="11793" width="11.42578125" style="4" customWidth="1"/>
    <col min="11794" max="11795" width="12" style="4" customWidth="1"/>
    <col min="11796"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9" style="4" customWidth="1"/>
    <col min="12040" max="12040" width="13" style="4" customWidth="1"/>
    <col min="12041" max="12041" width="11.7109375" style="4" customWidth="1"/>
    <col min="12042" max="12042" width="12.7109375" style="4" customWidth="1"/>
    <col min="12043" max="12043" width="16.28515625" style="4" customWidth="1"/>
    <col min="12044" max="12044" width="12.5703125" style="4" customWidth="1"/>
    <col min="12045" max="12045" width="17.5703125" style="4" customWidth="1"/>
    <col min="12046" max="12046" width="12" style="4" customWidth="1"/>
    <col min="12047" max="12047" width="8.5703125" style="4"/>
    <col min="12048" max="12048" width="12" style="4" customWidth="1"/>
    <col min="12049" max="12049" width="11.42578125" style="4" customWidth="1"/>
    <col min="12050" max="12051" width="12" style="4" customWidth="1"/>
    <col min="12052"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9" style="4" customWidth="1"/>
    <col min="12296" max="12296" width="13" style="4" customWidth="1"/>
    <col min="12297" max="12297" width="11.7109375" style="4" customWidth="1"/>
    <col min="12298" max="12298" width="12.7109375" style="4" customWidth="1"/>
    <col min="12299" max="12299" width="16.28515625" style="4" customWidth="1"/>
    <col min="12300" max="12300" width="12.5703125" style="4" customWidth="1"/>
    <col min="12301" max="12301" width="17.5703125" style="4" customWidth="1"/>
    <col min="12302" max="12302" width="12" style="4" customWidth="1"/>
    <col min="12303" max="12303" width="8.5703125" style="4"/>
    <col min="12304" max="12304" width="12" style="4" customWidth="1"/>
    <col min="12305" max="12305" width="11.42578125" style="4" customWidth="1"/>
    <col min="12306" max="12307" width="12" style="4" customWidth="1"/>
    <col min="12308"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9" style="4" customWidth="1"/>
    <col min="12552" max="12552" width="13" style="4" customWidth="1"/>
    <col min="12553" max="12553" width="11.7109375" style="4" customWidth="1"/>
    <col min="12554" max="12554" width="12.7109375" style="4" customWidth="1"/>
    <col min="12555" max="12555" width="16.28515625" style="4" customWidth="1"/>
    <col min="12556" max="12556" width="12.5703125" style="4" customWidth="1"/>
    <col min="12557" max="12557" width="17.5703125" style="4" customWidth="1"/>
    <col min="12558" max="12558" width="12" style="4" customWidth="1"/>
    <col min="12559" max="12559" width="8.5703125" style="4"/>
    <col min="12560" max="12560" width="12" style="4" customWidth="1"/>
    <col min="12561" max="12561" width="11.42578125" style="4" customWidth="1"/>
    <col min="12562" max="12563" width="12" style="4" customWidth="1"/>
    <col min="12564"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9" style="4" customWidth="1"/>
    <col min="12808" max="12808" width="13" style="4" customWidth="1"/>
    <col min="12809" max="12809" width="11.7109375" style="4" customWidth="1"/>
    <col min="12810" max="12810" width="12.7109375" style="4" customWidth="1"/>
    <col min="12811" max="12811" width="16.28515625" style="4" customWidth="1"/>
    <col min="12812" max="12812" width="12.5703125" style="4" customWidth="1"/>
    <col min="12813" max="12813" width="17.5703125" style="4" customWidth="1"/>
    <col min="12814" max="12814" width="12" style="4" customWidth="1"/>
    <col min="12815" max="12815" width="8.5703125" style="4"/>
    <col min="12816" max="12816" width="12" style="4" customWidth="1"/>
    <col min="12817" max="12817" width="11.42578125" style="4" customWidth="1"/>
    <col min="12818" max="12819" width="12" style="4" customWidth="1"/>
    <col min="12820"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9" style="4" customWidth="1"/>
    <col min="13064" max="13064" width="13" style="4" customWidth="1"/>
    <col min="13065" max="13065" width="11.7109375" style="4" customWidth="1"/>
    <col min="13066" max="13066" width="12.7109375" style="4" customWidth="1"/>
    <col min="13067" max="13067" width="16.28515625" style="4" customWidth="1"/>
    <col min="13068" max="13068" width="12.5703125" style="4" customWidth="1"/>
    <col min="13069" max="13069" width="17.5703125" style="4" customWidth="1"/>
    <col min="13070" max="13070" width="12" style="4" customWidth="1"/>
    <col min="13071" max="13071" width="8.5703125" style="4"/>
    <col min="13072" max="13072" width="12" style="4" customWidth="1"/>
    <col min="13073" max="13073" width="11.42578125" style="4" customWidth="1"/>
    <col min="13074" max="13075" width="12" style="4" customWidth="1"/>
    <col min="13076"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9" style="4" customWidth="1"/>
    <col min="13320" max="13320" width="13" style="4" customWidth="1"/>
    <col min="13321" max="13321" width="11.7109375" style="4" customWidth="1"/>
    <col min="13322" max="13322" width="12.7109375" style="4" customWidth="1"/>
    <col min="13323" max="13323" width="16.28515625" style="4" customWidth="1"/>
    <col min="13324" max="13324" width="12.5703125" style="4" customWidth="1"/>
    <col min="13325" max="13325" width="17.5703125" style="4" customWidth="1"/>
    <col min="13326" max="13326" width="12" style="4" customWidth="1"/>
    <col min="13327" max="13327" width="8.5703125" style="4"/>
    <col min="13328" max="13328" width="12" style="4" customWidth="1"/>
    <col min="13329" max="13329" width="11.42578125" style="4" customWidth="1"/>
    <col min="13330" max="13331" width="12" style="4" customWidth="1"/>
    <col min="13332"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9" style="4" customWidth="1"/>
    <col min="13576" max="13576" width="13" style="4" customWidth="1"/>
    <col min="13577" max="13577" width="11.7109375" style="4" customWidth="1"/>
    <col min="13578" max="13578" width="12.7109375" style="4" customWidth="1"/>
    <col min="13579" max="13579" width="16.28515625" style="4" customWidth="1"/>
    <col min="13580" max="13580" width="12.5703125" style="4" customWidth="1"/>
    <col min="13581" max="13581" width="17.5703125" style="4" customWidth="1"/>
    <col min="13582" max="13582" width="12" style="4" customWidth="1"/>
    <col min="13583" max="13583" width="8.5703125" style="4"/>
    <col min="13584" max="13584" width="12" style="4" customWidth="1"/>
    <col min="13585" max="13585" width="11.42578125" style="4" customWidth="1"/>
    <col min="13586" max="13587" width="12" style="4" customWidth="1"/>
    <col min="13588"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9" style="4" customWidth="1"/>
    <col min="13832" max="13832" width="13" style="4" customWidth="1"/>
    <col min="13833" max="13833" width="11.7109375" style="4" customWidth="1"/>
    <col min="13834" max="13834" width="12.7109375" style="4" customWidth="1"/>
    <col min="13835" max="13835" width="16.28515625" style="4" customWidth="1"/>
    <col min="13836" max="13836" width="12.5703125" style="4" customWidth="1"/>
    <col min="13837" max="13837" width="17.5703125" style="4" customWidth="1"/>
    <col min="13838" max="13838" width="12" style="4" customWidth="1"/>
    <col min="13839" max="13839" width="8.5703125" style="4"/>
    <col min="13840" max="13840" width="12" style="4" customWidth="1"/>
    <col min="13841" max="13841" width="11.42578125" style="4" customWidth="1"/>
    <col min="13842" max="13843" width="12" style="4" customWidth="1"/>
    <col min="13844"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9" style="4" customWidth="1"/>
    <col min="14088" max="14088" width="13" style="4" customWidth="1"/>
    <col min="14089" max="14089" width="11.7109375" style="4" customWidth="1"/>
    <col min="14090" max="14090" width="12.7109375" style="4" customWidth="1"/>
    <col min="14091" max="14091" width="16.28515625" style="4" customWidth="1"/>
    <col min="14092" max="14092" width="12.5703125" style="4" customWidth="1"/>
    <col min="14093" max="14093" width="17.5703125" style="4" customWidth="1"/>
    <col min="14094" max="14094" width="12" style="4" customWidth="1"/>
    <col min="14095" max="14095" width="8.5703125" style="4"/>
    <col min="14096" max="14096" width="12" style="4" customWidth="1"/>
    <col min="14097" max="14097" width="11.42578125" style="4" customWidth="1"/>
    <col min="14098" max="14099" width="12" style="4" customWidth="1"/>
    <col min="14100"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9" style="4" customWidth="1"/>
    <col min="14344" max="14344" width="13" style="4" customWidth="1"/>
    <col min="14345" max="14345" width="11.7109375" style="4" customWidth="1"/>
    <col min="14346" max="14346" width="12.7109375" style="4" customWidth="1"/>
    <col min="14347" max="14347" width="16.28515625" style="4" customWidth="1"/>
    <col min="14348" max="14348" width="12.5703125" style="4" customWidth="1"/>
    <col min="14349" max="14349" width="17.5703125" style="4" customWidth="1"/>
    <col min="14350" max="14350" width="12" style="4" customWidth="1"/>
    <col min="14351" max="14351" width="8.5703125" style="4"/>
    <col min="14352" max="14352" width="12" style="4" customWidth="1"/>
    <col min="14353" max="14353" width="11.42578125" style="4" customWidth="1"/>
    <col min="14354" max="14355" width="12" style="4" customWidth="1"/>
    <col min="14356"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9" style="4" customWidth="1"/>
    <col min="14600" max="14600" width="13" style="4" customWidth="1"/>
    <col min="14601" max="14601" width="11.7109375" style="4" customWidth="1"/>
    <col min="14602" max="14602" width="12.7109375" style="4" customWidth="1"/>
    <col min="14603" max="14603" width="16.28515625" style="4" customWidth="1"/>
    <col min="14604" max="14604" width="12.5703125" style="4" customWidth="1"/>
    <col min="14605" max="14605" width="17.5703125" style="4" customWidth="1"/>
    <col min="14606" max="14606" width="12" style="4" customWidth="1"/>
    <col min="14607" max="14607" width="8.5703125" style="4"/>
    <col min="14608" max="14608" width="12" style="4" customWidth="1"/>
    <col min="14609" max="14609" width="11.42578125" style="4" customWidth="1"/>
    <col min="14610" max="14611" width="12" style="4" customWidth="1"/>
    <col min="14612"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9" style="4" customWidth="1"/>
    <col min="14856" max="14856" width="13" style="4" customWidth="1"/>
    <col min="14857" max="14857" width="11.7109375" style="4" customWidth="1"/>
    <col min="14858" max="14858" width="12.7109375" style="4" customWidth="1"/>
    <col min="14859" max="14859" width="16.28515625" style="4" customWidth="1"/>
    <col min="14860" max="14860" width="12.5703125" style="4" customWidth="1"/>
    <col min="14861" max="14861" width="17.5703125" style="4" customWidth="1"/>
    <col min="14862" max="14862" width="12" style="4" customWidth="1"/>
    <col min="14863" max="14863" width="8.5703125" style="4"/>
    <col min="14864" max="14864" width="12" style="4" customWidth="1"/>
    <col min="14865" max="14865" width="11.42578125" style="4" customWidth="1"/>
    <col min="14866" max="14867" width="12" style="4" customWidth="1"/>
    <col min="14868"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9" style="4" customWidth="1"/>
    <col min="15112" max="15112" width="13" style="4" customWidth="1"/>
    <col min="15113" max="15113" width="11.7109375" style="4" customWidth="1"/>
    <col min="15114" max="15114" width="12.7109375" style="4" customWidth="1"/>
    <col min="15115" max="15115" width="16.28515625" style="4" customWidth="1"/>
    <col min="15116" max="15116" width="12.5703125" style="4" customWidth="1"/>
    <col min="15117" max="15117" width="17.5703125" style="4" customWidth="1"/>
    <col min="15118" max="15118" width="12" style="4" customWidth="1"/>
    <col min="15119" max="15119" width="8.5703125" style="4"/>
    <col min="15120" max="15120" width="12" style="4" customWidth="1"/>
    <col min="15121" max="15121" width="11.42578125" style="4" customWidth="1"/>
    <col min="15122" max="15123" width="12" style="4" customWidth="1"/>
    <col min="15124"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9" style="4" customWidth="1"/>
    <col min="15368" max="15368" width="13" style="4" customWidth="1"/>
    <col min="15369" max="15369" width="11.7109375" style="4" customWidth="1"/>
    <col min="15370" max="15370" width="12.7109375" style="4" customWidth="1"/>
    <col min="15371" max="15371" width="16.28515625" style="4" customWidth="1"/>
    <col min="15372" max="15372" width="12.5703125" style="4" customWidth="1"/>
    <col min="15373" max="15373" width="17.5703125" style="4" customWidth="1"/>
    <col min="15374" max="15374" width="12" style="4" customWidth="1"/>
    <col min="15375" max="15375" width="8.5703125" style="4"/>
    <col min="15376" max="15376" width="12" style="4" customWidth="1"/>
    <col min="15377" max="15377" width="11.42578125" style="4" customWidth="1"/>
    <col min="15378" max="15379" width="12" style="4" customWidth="1"/>
    <col min="15380"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9" style="4" customWidth="1"/>
    <col min="15624" max="15624" width="13" style="4" customWidth="1"/>
    <col min="15625" max="15625" width="11.7109375" style="4" customWidth="1"/>
    <col min="15626" max="15626" width="12.7109375" style="4" customWidth="1"/>
    <col min="15627" max="15627" width="16.28515625" style="4" customWidth="1"/>
    <col min="15628" max="15628" width="12.5703125" style="4" customWidth="1"/>
    <col min="15629" max="15629" width="17.5703125" style="4" customWidth="1"/>
    <col min="15630" max="15630" width="12" style="4" customWidth="1"/>
    <col min="15631" max="15631" width="8.5703125" style="4"/>
    <col min="15632" max="15632" width="12" style="4" customWidth="1"/>
    <col min="15633" max="15633" width="11.42578125" style="4" customWidth="1"/>
    <col min="15634" max="15635" width="12" style="4" customWidth="1"/>
    <col min="15636"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9" style="4" customWidth="1"/>
    <col min="15880" max="15880" width="13" style="4" customWidth="1"/>
    <col min="15881" max="15881" width="11.7109375" style="4" customWidth="1"/>
    <col min="15882" max="15882" width="12.7109375" style="4" customWidth="1"/>
    <col min="15883" max="15883" width="16.28515625" style="4" customWidth="1"/>
    <col min="15884" max="15884" width="12.5703125" style="4" customWidth="1"/>
    <col min="15885" max="15885" width="17.5703125" style="4" customWidth="1"/>
    <col min="15886" max="15886" width="12" style="4" customWidth="1"/>
    <col min="15887" max="15887" width="8.5703125" style="4"/>
    <col min="15888" max="15888" width="12" style="4" customWidth="1"/>
    <col min="15889" max="15889" width="11.42578125" style="4" customWidth="1"/>
    <col min="15890" max="15891" width="12" style="4" customWidth="1"/>
    <col min="15892"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9" style="4" customWidth="1"/>
    <col min="16136" max="16136" width="13" style="4" customWidth="1"/>
    <col min="16137" max="16137" width="11.7109375" style="4" customWidth="1"/>
    <col min="16138" max="16138" width="12.7109375" style="4" customWidth="1"/>
    <col min="16139" max="16139" width="16.28515625" style="4" customWidth="1"/>
    <col min="16140" max="16140" width="12.5703125" style="4" customWidth="1"/>
    <col min="16141" max="16141" width="17.5703125" style="4" customWidth="1"/>
    <col min="16142" max="16142" width="12" style="4" customWidth="1"/>
    <col min="16143" max="16143" width="8.5703125" style="4"/>
    <col min="16144" max="16144" width="12" style="4" customWidth="1"/>
    <col min="16145" max="16145" width="11.42578125" style="4" customWidth="1"/>
    <col min="16146" max="16147" width="12" style="4" customWidth="1"/>
    <col min="16148" max="16384" width="8.5703125" style="4"/>
  </cols>
  <sheetData>
    <row r="1" spans="1:16" ht="14.25" customHeight="1" x14ac:dyDescent="0.25">
      <c r="A1" s="279" t="s">
        <v>0</v>
      </c>
      <c r="B1" s="280"/>
      <c r="C1" s="280"/>
      <c r="D1" s="1"/>
      <c r="E1" s="2"/>
      <c r="F1" s="3"/>
      <c r="I1" s="286" t="s">
        <v>197</v>
      </c>
      <c r="J1" s="287"/>
      <c r="K1" s="287"/>
      <c r="L1" s="288"/>
      <c r="M1" s="5"/>
    </row>
    <row r="2" spans="1:16" ht="12.75" customHeight="1" x14ac:dyDescent="0.25">
      <c r="A2" s="290" t="s">
        <v>2</v>
      </c>
      <c r="B2" s="291"/>
      <c r="C2" s="291"/>
      <c r="D2" s="6"/>
      <c r="E2" s="7"/>
      <c r="F2" s="8"/>
      <c r="H2" s="9"/>
      <c r="I2" s="10"/>
      <c r="J2" s="11"/>
      <c r="K2" s="11"/>
      <c r="L2" s="12"/>
    </row>
    <row r="3" spans="1:16" ht="19.5" customHeight="1" thickBot="1" x14ac:dyDescent="0.3">
      <c r="A3" s="292" t="s">
        <v>3</v>
      </c>
      <c r="B3" s="293" t="s">
        <v>4</v>
      </c>
      <c r="C3" s="293" t="s">
        <v>4</v>
      </c>
      <c r="D3" s="13"/>
      <c r="E3" s="14"/>
      <c r="F3" s="15"/>
      <c r="I3" s="16"/>
      <c r="J3" s="17"/>
      <c r="K3" s="17"/>
      <c r="L3" s="18"/>
    </row>
    <row r="4" spans="1:16" ht="16.5" customHeight="1" x14ac:dyDescent="0.25">
      <c r="A4" s="19"/>
      <c r="B4" s="19"/>
      <c r="C4" s="19"/>
      <c r="D4" s="19"/>
      <c r="E4" s="19"/>
      <c r="F4" s="19"/>
      <c r="G4" s="19"/>
      <c r="H4" s="19"/>
      <c r="I4" s="19"/>
      <c r="J4" s="19"/>
      <c r="K4" s="19"/>
      <c r="L4" s="19"/>
      <c r="M4" s="21"/>
    </row>
    <row r="5" spans="1:16" ht="19.5" customHeight="1" x14ac:dyDescent="0.25">
      <c r="A5" s="324" t="s">
        <v>132</v>
      </c>
      <c r="B5" s="325"/>
      <c r="C5" s="325"/>
      <c r="D5" s="325"/>
      <c r="E5" s="325"/>
      <c r="F5" s="325"/>
      <c r="G5" s="325"/>
      <c r="H5" s="325"/>
      <c r="I5" s="325"/>
      <c r="J5" s="325"/>
      <c r="K5" s="325"/>
      <c r="L5" s="325"/>
      <c r="M5" s="325"/>
    </row>
    <row r="6" spans="1:16" ht="90" customHeight="1" x14ac:dyDescent="0.25">
      <c r="A6" s="275" t="s">
        <v>152</v>
      </c>
      <c r="B6" s="22" t="s">
        <v>6</v>
      </c>
      <c r="C6" s="22" t="s">
        <v>164</v>
      </c>
      <c r="D6" s="22" t="s">
        <v>161</v>
      </c>
      <c r="E6" s="250" t="s">
        <v>153</v>
      </c>
      <c r="F6" s="100"/>
      <c r="G6" s="22" t="s">
        <v>28</v>
      </c>
      <c r="H6" s="244" t="s">
        <v>154</v>
      </c>
      <c r="I6" s="244" t="s">
        <v>155</v>
      </c>
      <c r="J6" s="244" t="s">
        <v>156</v>
      </c>
      <c r="K6" s="119" t="s">
        <v>32</v>
      </c>
      <c r="L6" s="155" t="s">
        <v>46</v>
      </c>
      <c r="M6" s="155" t="s">
        <v>47</v>
      </c>
    </row>
    <row r="7" spans="1:16" ht="36"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5">
        <f>+G7+H7+I7+J7</f>
        <v>82844.94745800001</v>
      </c>
      <c r="L7" s="128">
        <v>2</v>
      </c>
      <c r="M7" s="95">
        <f t="shared" ref="M7:M8" si="0">+ROUND(K7*L7,2)</f>
        <v>165689.89000000001</v>
      </c>
    </row>
    <row r="8" spans="1:16" ht="46.5"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5">
        <f>+G8+H8+I8+J8</f>
        <v>59212.128714916675</v>
      </c>
      <c r="L8" s="128">
        <v>16</v>
      </c>
      <c r="M8" s="95">
        <f t="shared" si="0"/>
        <v>947394.06</v>
      </c>
    </row>
    <row r="9" spans="1:16" ht="19.5" customHeight="1" x14ac:dyDescent="0.25">
      <c r="A9" s="26"/>
      <c r="B9" s="26"/>
      <c r="C9" s="26"/>
      <c r="D9" s="26"/>
      <c r="E9" s="26"/>
      <c r="F9" s="26"/>
      <c r="G9" s="26"/>
      <c r="H9" s="26"/>
      <c r="I9" s="26"/>
      <c r="J9" s="26"/>
      <c r="K9" s="26"/>
      <c r="L9" s="26"/>
      <c r="M9" s="26"/>
    </row>
    <row r="10" spans="1:16" ht="66" customHeight="1" x14ac:dyDescent="0.25">
      <c r="A10" s="278" t="s">
        <v>5</v>
      </c>
      <c r="B10" s="22" t="s">
        <v>6</v>
      </c>
      <c r="C10" s="22" t="s">
        <v>27</v>
      </c>
      <c r="D10" s="22" t="s">
        <v>148</v>
      </c>
      <c r="E10" s="22"/>
      <c r="F10" s="22"/>
      <c r="G10" s="22" t="s">
        <v>28</v>
      </c>
      <c r="H10" s="22" t="s">
        <v>29</v>
      </c>
      <c r="I10" s="22" t="s">
        <v>30</v>
      </c>
      <c r="J10" s="22" t="s">
        <v>31</v>
      </c>
      <c r="K10" s="119" t="s">
        <v>32</v>
      </c>
      <c r="L10" s="155" t="s">
        <v>46</v>
      </c>
      <c r="M10" s="155" t="s">
        <v>47</v>
      </c>
    </row>
    <row r="11" spans="1:16" ht="18" customHeight="1" x14ac:dyDescent="0.25">
      <c r="A11" s="278"/>
      <c r="B11" s="23" t="s">
        <v>86</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81"/>
      <c r="M11" s="95">
        <f>+ROUND(K11*L11,2)</f>
        <v>0</v>
      </c>
    </row>
    <row r="12" spans="1:16" ht="18" customHeight="1" x14ac:dyDescent="0.25">
      <c r="A12" s="278"/>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81">
        <v>5</v>
      </c>
      <c r="M12" s="95">
        <f>+ROUND(K12*L12,2)</f>
        <v>337824.55</v>
      </c>
      <c r="N12" s="25"/>
      <c r="P12" s="9"/>
    </row>
    <row r="13" spans="1:16" ht="14.25" customHeight="1" x14ac:dyDescent="0.25">
      <c r="A13" s="26"/>
      <c r="B13" s="27"/>
      <c r="C13" s="92"/>
      <c r="D13" s="92"/>
      <c r="E13" s="92"/>
      <c r="F13" s="92"/>
      <c r="G13" s="92"/>
      <c r="H13" s="92"/>
      <c r="I13" s="92"/>
      <c r="J13" s="92"/>
      <c r="K13" s="92"/>
      <c r="L13" s="93"/>
      <c r="M13" s="92"/>
      <c r="N13" s="25"/>
      <c r="O13" s="9"/>
      <c r="P13" s="9"/>
    </row>
    <row r="14" spans="1:16" ht="81" customHeight="1" x14ac:dyDescent="0.25">
      <c r="A14" s="278" t="s">
        <v>84</v>
      </c>
      <c r="B14" s="28"/>
      <c r="C14" s="22" t="s">
        <v>37</v>
      </c>
      <c r="D14" s="22" t="s">
        <v>149</v>
      </c>
      <c r="E14" s="22" t="s">
        <v>38</v>
      </c>
      <c r="F14" s="22" t="s">
        <v>72</v>
      </c>
      <c r="G14" s="22" t="s">
        <v>39</v>
      </c>
      <c r="H14" s="22" t="s">
        <v>29</v>
      </c>
      <c r="I14" s="22" t="s">
        <v>40</v>
      </c>
      <c r="J14" s="22" t="s">
        <v>41</v>
      </c>
      <c r="K14" s="119" t="s">
        <v>42</v>
      </c>
      <c r="L14" s="155" t="s">
        <v>46</v>
      </c>
      <c r="M14" s="155" t="s">
        <v>47</v>
      </c>
      <c r="P14" s="9"/>
    </row>
    <row r="15" spans="1:16" ht="15.75" customHeight="1" x14ac:dyDescent="0.25">
      <c r="A15" s="278"/>
      <c r="B15" s="29" t="s">
        <v>13</v>
      </c>
      <c r="C15" s="94">
        <v>23501.93</v>
      </c>
      <c r="D15" s="71">
        <f>75.38*12</f>
        <v>904.56</v>
      </c>
      <c r="E15" s="82"/>
      <c r="F15" s="72">
        <f>+ROUND((C15+D15+E15)/12,2)</f>
        <v>2033.87</v>
      </c>
      <c r="G15" s="82">
        <f>+F15+D15+C15+E15</f>
        <v>26440.36</v>
      </c>
      <c r="H15" s="91">
        <f>G15*24.2%</f>
        <v>6398.5671199999997</v>
      </c>
      <c r="I15" s="91">
        <f>G15*7.1%*80%</f>
        <v>1501.8124479999999</v>
      </c>
      <c r="J15" s="91">
        <f>G15*8.5%</f>
        <v>2247.4306000000001</v>
      </c>
      <c r="K15" s="154">
        <f>+ROUND(+G15+H15+I15+J15,2)</f>
        <v>36588.17</v>
      </c>
      <c r="L15" s="81">
        <v>20</v>
      </c>
      <c r="M15" s="95">
        <f>+ROUND(K15*L15,2)</f>
        <v>731763.4</v>
      </c>
    </row>
    <row r="16" spans="1:16" x14ac:dyDescent="0.25">
      <c r="A16" s="278"/>
      <c r="B16" s="30"/>
      <c r="C16" s="76"/>
      <c r="D16" s="74"/>
      <c r="E16" s="79"/>
      <c r="F16" s="76"/>
      <c r="G16" s="76"/>
      <c r="H16" s="76"/>
      <c r="I16" s="76"/>
      <c r="J16" s="76"/>
      <c r="K16" s="76"/>
      <c r="L16" s="76"/>
      <c r="M16" s="76"/>
    </row>
    <row r="17" spans="1:13" x14ac:dyDescent="0.25">
      <c r="A17" s="278"/>
      <c r="B17" s="29" t="s">
        <v>14</v>
      </c>
      <c r="C17" s="94">
        <v>19351.97</v>
      </c>
      <c r="D17" s="71">
        <f>62.06*12</f>
        <v>744.72</v>
      </c>
      <c r="E17" s="82"/>
      <c r="F17" s="72">
        <f>+ROUND((C17+D17+E17)/12,2)</f>
        <v>1674.72</v>
      </c>
      <c r="G17" s="82">
        <f>+F17+D17+C17+E17</f>
        <v>21771.41</v>
      </c>
      <c r="H17" s="91">
        <f>G17*24.2%</f>
        <v>5268.6812199999995</v>
      </c>
      <c r="I17" s="91">
        <f>G17*7.1%*80%</f>
        <v>1236.616088</v>
      </c>
      <c r="J17" s="91">
        <f>G17*8.5%</f>
        <v>1850.5698500000001</v>
      </c>
      <c r="K17" s="154">
        <f>+ROUND(+G17+H17+I17+J17,2)</f>
        <v>30127.279999999999</v>
      </c>
      <c r="L17" s="81">
        <v>25</v>
      </c>
      <c r="M17" s="95">
        <f>+ROUND(K17*L17,2)</f>
        <v>753182</v>
      </c>
    </row>
    <row r="18" spans="1:13" x14ac:dyDescent="0.25">
      <c r="A18" s="278"/>
      <c r="B18" s="32"/>
      <c r="C18" s="79"/>
      <c r="D18" s="74"/>
      <c r="E18" s="79"/>
      <c r="F18" s="79"/>
      <c r="G18" s="76"/>
      <c r="H18" s="79"/>
      <c r="I18" s="79"/>
      <c r="J18" s="79"/>
      <c r="K18" s="79"/>
      <c r="L18" s="79"/>
      <c r="M18" s="79"/>
    </row>
    <row r="19" spans="1:13" x14ac:dyDescent="0.25">
      <c r="A19" s="278"/>
      <c r="B19" s="29" t="s">
        <v>15</v>
      </c>
      <c r="C19" s="94">
        <v>18390.84</v>
      </c>
      <c r="D19" s="71">
        <f>58.98*12</f>
        <v>707.76</v>
      </c>
      <c r="E19" s="82"/>
      <c r="F19" s="72">
        <f>+ROUND((C19+D19+E19)/12,2)</f>
        <v>1591.55</v>
      </c>
      <c r="G19" s="82">
        <f>+F19+D19+C19+E19</f>
        <v>20690.150000000001</v>
      </c>
      <c r="H19" s="91">
        <f>G19*24.2%</f>
        <v>5007.0163000000002</v>
      </c>
      <c r="I19" s="91">
        <f>G19*7.1%*80%</f>
        <v>1175.2005200000001</v>
      </c>
      <c r="J19" s="91">
        <f>G19*8.5%</f>
        <v>1758.6627500000002</v>
      </c>
      <c r="K19" s="154">
        <f>+ROUND(+G19+H19+I19+J19,2)</f>
        <v>28631.03</v>
      </c>
      <c r="L19" s="81">
        <v>2</v>
      </c>
      <c r="M19" s="95">
        <f>+ROUND(K19*L19,2)</f>
        <v>57262.06</v>
      </c>
    </row>
    <row r="20" spans="1:13" x14ac:dyDescent="0.25">
      <c r="A20" s="278"/>
      <c r="B20" s="30"/>
      <c r="C20" s="59"/>
      <c r="D20" s="60"/>
      <c r="E20" s="60"/>
      <c r="F20" s="59"/>
      <c r="G20" s="59"/>
      <c r="H20" s="61"/>
      <c r="I20" s="61"/>
      <c r="J20" s="61"/>
      <c r="K20" s="61"/>
      <c r="L20" s="61"/>
      <c r="M20" s="61"/>
    </row>
    <row r="21" spans="1:13" ht="33" customHeight="1" x14ac:dyDescent="0.25">
      <c r="B21" s="7"/>
      <c r="C21" s="62"/>
      <c r="D21" s="63"/>
      <c r="E21" s="63"/>
      <c r="F21" s="62"/>
      <c r="G21" s="25"/>
      <c r="H21" s="25"/>
      <c r="I21" s="64" t="s">
        <v>17</v>
      </c>
      <c r="J21" s="157" t="s">
        <v>18</v>
      </c>
      <c r="K21" s="158"/>
      <c r="L21" s="156">
        <f>+L11</f>
        <v>0</v>
      </c>
      <c r="M21" s="156">
        <f>+M11</f>
        <v>0</v>
      </c>
    </row>
    <row r="22" spans="1:13" ht="29.25" customHeight="1" x14ac:dyDescent="0.25">
      <c r="B22"/>
      <c r="C22"/>
      <c r="D22" s="7"/>
      <c r="E22" s="7"/>
      <c r="F22"/>
      <c r="G22"/>
      <c r="H22"/>
      <c r="I22" s="64" t="s">
        <v>17</v>
      </c>
      <c r="J22" s="140" t="s">
        <v>162</v>
      </c>
      <c r="K22" s="100"/>
      <c r="L22" s="156">
        <f>+SUM(L12:L20)+L7+L8</f>
        <v>70</v>
      </c>
      <c r="M22" s="95">
        <f>+SUM(M12:M20)+M7+M8</f>
        <v>2993115.96</v>
      </c>
    </row>
    <row r="23" spans="1:13" ht="37.5" customHeight="1" x14ac:dyDescent="0.3">
      <c r="B23"/>
      <c r="C23"/>
      <c r="D23"/>
      <c r="E23"/>
      <c r="F23"/>
      <c r="G23"/>
      <c r="H23"/>
      <c r="I23"/>
      <c r="J23" s="169" t="s">
        <v>19</v>
      </c>
      <c r="K23" s="161"/>
      <c r="L23" s="141">
        <f>+SUM(L7:L20)</f>
        <v>70</v>
      </c>
      <c r="M23" s="142">
        <f>+SUM(M7:M20)</f>
        <v>2993115.9600000004</v>
      </c>
    </row>
    <row r="24" spans="1:13" ht="18.75" customHeight="1" x14ac:dyDescent="0.25">
      <c r="K24" s="31"/>
      <c r="L24" s="31"/>
      <c r="M24" s="31"/>
    </row>
    <row r="25" spans="1:13" ht="16.5" thickBot="1" x14ac:dyDescent="0.3"/>
    <row r="26" spans="1:13" ht="16.5" x14ac:dyDescent="0.25">
      <c r="A26" s="312" t="s">
        <v>62</v>
      </c>
      <c r="B26" s="313"/>
      <c r="C26" s="313"/>
      <c r="D26" s="313"/>
      <c r="E26" s="313"/>
      <c r="F26" s="313"/>
      <c r="G26" s="313"/>
      <c r="H26" s="313"/>
      <c r="I26" s="313"/>
      <c r="J26" s="313"/>
      <c r="K26" s="313"/>
      <c r="L26" s="313"/>
      <c r="M26" s="314"/>
    </row>
    <row r="27" spans="1:13" ht="44.25" customHeight="1" x14ac:dyDescent="0.25">
      <c r="A27" s="282" t="s">
        <v>142</v>
      </c>
      <c r="B27" s="282"/>
      <c r="C27" s="282"/>
      <c r="D27" s="282"/>
      <c r="E27" s="282"/>
      <c r="F27" s="282"/>
      <c r="G27" s="282"/>
      <c r="H27" s="282"/>
      <c r="I27" s="282"/>
      <c r="J27" s="282"/>
      <c r="K27" s="282"/>
      <c r="L27" s="282"/>
      <c r="M27" s="282"/>
    </row>
    <row r="28" spans="1:13" ht="51.75" customHeight="1" thickBot="1" x14ac:dyDescent="0.3">
      <c r="A28" s="326" t="s">
        <v>83</v>
      </c>
      <c r="B28" s="327"/>
      <c r="C28" s="327"/>
      <c r="D28" s="327"/>
      <c r="E28" s="327"/>
      <c r="F28" s="327"/>
      <c r="G28" s="327"/>
      <c r="H28" s="327"/>
      <c r="I28" s="327"/>
      <c r="J28" s="327"/>
      <c r="K28" s="327"/>
      <c r="L28" s="327"/>
      <c r="M28" s="328"/>
    </row>
  </sheetData>
  <sheetProtection selectLockedCells="1" selectUnlockedCells="1"/>
  <mergeCells count="11">
    <mergeCell ref="A10:A12"/>
    <mergeCell ref="A14:A20"/>
    <mergeCell ref="A26:M26"/>
    <mergeCell ref="A27:M27"/>
    <mergeCell ref="A28:M28"/>
    <mergeCell ref="A6:A8"/>
    <mergeCell ref="A1:C1"/>
    <mergeCell ref="I1:L1"/>
    <mergeCell ref="A2:C2"/>
    <mergeCell ref="A3:C3"/>
    <mergeCell ref="A5:M5"/>
  </mergeCells>
  <pageMargins left="0.45" right="0.47013888888888888" top="0.62013888888888891" bottom="0.47013888888888888" header="0.51180555555555551" footer="0.51180555555555551"/>
  <pageSetup paperSize="9" scale="65"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A1:P28"/>
  <sheetViews>
    <sheetView showGridLines="0" zoomScale="90" zoomScaleNormal="90" workbookViewId="0">
      <selection activeCell="I2" sqref="I2"/>
    </sheetView>
  </sheetViews>
  <sheetFormatPr defaultColWidth="8.5703125" defaultRowHeight="15.75" x14ac:dyDescent="0.25"/>
  <cols>
    <col min="1" max="1" width="8.5703125" style="4" customWidth="1"/>
    <col min="2" max="2" width="13.28515625" style="4" bestFit="1" customWidth="1"/>
    <col min="3" max="3" width="16.28515625" style="4" customWidth="1"/>
    <col min="4" max="4" width="22" style="4" customWidth="1"/>
    <col min="5" max="5" width="14.42578125" style="4" customWidth="1"/>
    <col min="6" max="6" width="14.28515625" style="4" bestFit="1" customWidth="1"/>
    <col min="7" max="7" width="12.7109375" style="4" customWidth="1"/>
    <col min="8" max="8" width="19" style="4" customWidth="1"/>
    <col min="9" max="9" width="13" style="4" customWidth="1"/>
    <col min="10" max="10" width="11.7109375" style="4" customWidth="1"/>
    <col min="11" max="11" width="23.28515625" style="4" customWidth="1"/>
    <col min="12" max="12" width="16.28515625" style="4" customWidth="1"/>
    <col min="13" max="13" width="17.7109375" style="4" customWidth="1"/>
    <col min="14" max="14" width="12" style="4" customWidth="1"/>
    <col min="15" max="15" width="8.5703125" style="4"/>
    <col min="16" max="16" width="12" style="4" customWidth="1"/>
    <col min="17" max="17" width="11.42578125" style="4" customWidth="1"/>
    <col min="18" max="19" width="12" style="4" customWidth="1"/>
    <col min="20" max="256" width="8.5703125" style="4"/>
    <col min="257" max="257" width="13.28515625" style="4" bestFit="1" customWidth="1"/>
    <col min="258" max="258" width="16.28515625" style="4" customWidth="1"/>
    <col min="259" max="259" width="15.28515625" style="4" customWidth="1"/>
    <col min="260" max="260" width="14.42578125" style="4" customWidth="1"/>
    <col min="261" max="261" width="14.28515625" style="4" bestFit="1" customWidth="1"/>
    <col min="262" max="262" width="12.7109375" style="4" customWidth="1"/>
    <col min="263" max="263" width="19" style="4" customWidth="1"/>
    <col min="264" max="264" width="13" style="4" customWidth="1"/>
    <col min="265" max="265" width="11.7109375" style="4" customWidth="1"/>
    <col min="266" max="266" width="12.7109375" style="4" customWidth="1"/>
    <col min="267" max="267" width="16.28515625" style="4" customWidth="1"/>
    <col min="268" max="268" width="12.5703125" style="4" customWidth="1"/>
    <col min="269" max="269" width="17.5703125" style="4" customWidth="1"/>
    <col min="270" max="270" width="12" style="4" customWidth="1"/>
    <col min="271" max="271" width="8.5703125" style="4"/>
    <col min="272" max="272" width="12" style="4" customWidth="1"/>
    <col min="273" max="273" width="11.42578125" style="4" customWidth="1"/>
    <col min="274" max="275" width="12" style="4" customWidth="1"/>
    <col min="276" max="512" width="8.5703125" style="4"/>
    <col min="513" max="513" width="13.28515625" style="4" bestFit="1" customWidth="1"/>
    <col min="514" max="514" width="16.28515625" style="4" customWidth="1"/>
    <col min="515" max="515" width="15.28515625" style="4" customWidth="1"/>
    <col min="516" max="516" width="14.42578125" style="4" customWidth="1"/>
    <col min="517" max="517" width="14.28515625" style="4" bestFit="1" customWidth="1"/>
    <col min="518" max="518" width="12.7109375" style="4" customWidth="1"/>
    <col min="519" max="519" width="19" style="4" customWidth="1"/>
    <col min="520" max="520" width="13" style="4" customWidth="1"/>
    <col min="521" max="521" width="11.7109375" style="4" customWidth="1"/>
    <col min="522" max="522" width="12.7109375" style="4" customWidth="1"/>
    <col min="523" max="523" width="16.28515625" style="4" customWidth="1"/>
    <col min="524" max="524" width="12.5703125" style="4" customWidth="1"/>
    <col min="525" max="525" width="17.5703125" style="4" customWidth="1"/>
    <col min="526" max="526" width="12" style="4" customWidth="1"/>
    <col min="527" max="527" width="8.5703125" style="4"/>
    <col min="528" max="528" width="12" style="4" customWidth="1"/>
    <col min="529" max="529" width="11.42578125" style="4" customWidth="1"/>
    <col min="530" max="531" width="12" style="4" customWidth="1"/>
    <col min="532" max="768" width="8.5703125" style="4"/>
    <col min="769" max="769" width="13.28515625" style="4" bestFit="1" customWidth="1"/>
    <col min="770" max="770" width="16.28515625" style="4" customWidth="1"/>
    <col min="771" max="771" width="15.28515625" style="4" customWidth="1"/>
    <col min="772" max="772" width="14.42578125" style="4" customWidth="1"/>
    <col min="773" max="773" width="14.28515625" style="4" bestFit="1" customWidth="1"/>
    <col min="774" max="774" width="12.7109375" style="4" customWidth="1"/>
    <col min="775" max="775" width="19" style="4" customWidth="1"/>
    <col min="776" max="776" width="13" style="4" customWidth="1"/>
    <col min="777" max="777" width="11.7109375" style="4" customWidth="1"/>
    <col min="778" max="778" width="12.7109375" style="4" customWidth="1"/>
    <col min="779" max="779" width="16.28515625" style="4" customWidth="1"/>
    <col min="780" max="780" width="12.5703125" style="4" customWidth="1"/>
    <col min="781" max="781" width="17.5703125" style="4" customWidth="1"/>
    <col min="782" max="782" width="12" style="4" customWidth="1"/>
    <col min="783" max="783" width="8.5703125" style="4"/>
    <col min="784" max="784" width="12" style="4" customWidth="1"/>
    <col min="785" max="785" width="11.42578125" style="4" customWidth="1"/>
    <col min="786" max="787" width="12" style="4" customWidth="1"/>
    <col min="788" max="1024" width="8.5703125" style="4"/>
    <col min="1025" max="1025" width="13.28515625" style="4" bestFit="1" customWidth="1"/>
    <col min="1026" max="1026" width="16.28515625" style="4" customWidth="1"/>
    <col min="1027" max="1027" width="15.28515625" style="4" customWidth="1"/>
    <col min="1028" max="1028" width="14.42578125" style="4" customWidth="1"/>
    <col min="1029" max="1029" width="14.28515625" style="4" bestFit="1" customWidth="1"/>
    <col min="1030" max="1030" width="12.7109375" style="4" customWidth="1"/>
    <col min="1031" max="1031" width="19" style="4" customWidth="1"/>
    <col min="1032" max="1032" width="13" style="4" customWidth="1"/>
    <col min="1033" max="1033" width="11.7109375" style="4" customWidth="1"/>
    <col min="1034" max="1034" width="12.7109375" style="4" customWidth="1"/>
    <col min="1035" max="1035" width="16.28515625" style="4" customWidth="1"/>
    <col min="1036" max="1036" width="12.5703125" style="4" customWidth="1"/>
    <col min="1037" max="1037" width="17.5703125" style="4" customWidth="1"/>
    <col min="1038" max="1038" width="12" style="4" customWidth="1"/>
    <col min="1039" max="1039" width="8.5703125" style="4"/>
    <col min="1040" max="1040" width="12" style="4" customWidth="1"/>
    <col min="1041" max="1041" width="11.42578125" style="4" customWidth="1"/>
    <col min="1042" max="1043" width="12" style="4" customWidth="1"/>
    <col min="1044" max="1280" width="8.5703125" style="4"/>
    <col min="1281" max="1281" width="13.28515625" style="4" bestFit="1" customWidth="1"/>
    <col min="1282" max="1282" width="16.28515625" style="4" customWidth="1"/>
    <col min="1283" max="1283" width="15.28515625" style="4" customWidth="1"/>
    <col min="1284" max="1284" width="14.42578125" style="4" customWidth="1"/>
    <col min="1285" max="1285" width="14.28515625" style="4" bestFit="1" customWidth="1"/>
    <col min="1286" max="1286" width="12.7109375" style="4" customWidth="1"/>
    <col min="1287" max="1287" width="19" style="4" customWidth="1"/>
    <col min="1288" max="1288" width="13" style="4" customWidth="1"/>
    <col min="1289" max="1289" width="11.7109375" style="4" customWidth="1"/>
    <col min="1290" max="1290" width="12.7109375" style="4" customWidth="1"/>
    <col min="1291" max="1291" width="16.28515625" style="4" customWidth="1"/>
    <col min="1292" max="1292" width="12.5703125" style="4" customWidth="1"/>
    <col min="1293" max="1293" width="17.5703125" style="4" customWidth="1"/>
    <col min="1294" max="1294" width="12" style="4" customWidth="1"/>
    <col min="1295" max="1295" width="8.5703125" style="4"/>
    <col min="1296" max="1296" width="12" style="4" customWidth="1"/>
    <col min="1297" max="1297" width="11.42578125" style="4" customWidth="1"/>
    <col min="1298" max="1299" width="12" style="4" customWidth="1"/>
    <col min="1300" max="1536" width="8.5703125" style="4"/>
    <col min="1537" max="1537" width="13.28515625" style="4" bestFit="1" customWidth="1"/>
    <col min="1538" max="1538" width="16.28515625" style="4" customWidth="1"/>
    <col min="1539" max="1539" width="15.28515625" style="4" customWidth="1"/>
    <col min="1540" max="1540" width="14.42578125" style="4" customWidth="1"/>
    <col min="1541" max="1541" width="14.28515625" style="4" bestFit="1" customWidth="1"/>
    <col min="1542" max="1542" width="12.7109375" style="4" customWidth="1"/>
    <col min="1543" max="1543" width="19" style="4" customWidth="1"/>
    <col min="1544" max="1544" width="13" style="4" customWidth="1"/>
    <col min="1545" max="1545" width="11.7109375" style="4" customWidth="1"/>
    <col min="1546" max="1546" width="12.7109375" style="4" customWidth="1"/>
    <col min="1547" max="1547" width="16.28515625" style="4" customWidth="1"/>
    <col min="1548" max="1548" width="12.5703125" style="4" customWidth="1"/>
    <col min="1549" max="1549" width="17.5703125" style="4" customWidth="1"/>
    <col min="1550" max="1550" width="12" style="4" customWidth="1"/>
    <col min="1551" max="1551" width="8.5703125" style="4"/>
    <col min="1552" max="1552" width="12" style="4" customWidth="1"/>
    <col min="1553" max="1553" width="11.42578125" style="4" customWidth="1"/>
    <col min="1554" max="1555" width="12" style="4" customWidth="1"/>
    <col min="1556" max="1792" width="8.5703125" style="4"/>
    <col min="1793" max="1793" width="13.28515625" style="4" bestFit="1" customWidth="1"/>
    <col min="1794" max="1794" width="16.28515625" style="4" customWidth="1"/>
    <col min="1795" max="1795" width="15.28515625" style="4" customWidth="1"/>
    <col min="1796" max="1796" width="14.42578125" style="4" customWidth="1"/>
    <col min="1797" max="1797" width="14.28515625" style="4" bestFit="1" customWidth="1"/>
    <col min="1798" max="1798" width="12.7109375" style="4" customWidth="1"/>
    <col min="1799" max="1799" width="19" style="4" customWidth="1"/>
    <col min="1800" max="1800" width="13" style="4" customWidth="1"/>
    <col min="1801" max="1801" width="11.7109375" style="4" customWidth="1"/>
    <col min="1802" max="1802" width="12.7109375" style="4" customWidth="1"/>
    <col min="1803" max="1803" width="16.28515625" style="4" customWidth="1"/>
    <col min="1804" max="1804" width="12.5703125" style="4" customWidth="1"/>
    <col min="1805" max="1805" width="17.5703125" style="4" customWidth="1"/>
    <col min="1806" max="1806" width="12" style="4" customWidth="1"/>
    <col min="1807" max="1807" width="8.5703125" style="4"/>
    <col min="1808" max="1808" width="12" style="4" customWidth="1"/>
    <col min="1809" max="1809" width="11.42578125" style="4" customWidth="1"/>
    <col min="1810" max="1811" width="12" style="4" customWidth="1"/>
    <col min="1812" max="2048" width="8.5703125" style="4"/>
    <col min="2049" max="2049" width="13.28515625" style="4" bestFit="1" customWidth="1"/>
    <col min="2050" max="2050" width="16.28515625" style="4" customWidth="1"/>
    <col min="2051" max="2051" width="15.28515625" style="4" customWidth="1"/>
    <col min="2052" max="2052" width="14.42578125" style="4" customWidth="1"/>
    <col min="2053" max="2053" width="14.28515625" style="4" bestFit="1" customWidth="1"/>
    <col min="2054" max="2054" width="12.7109375" style="4" customWidth="1"/>
    <col min="2055" max="2055" width="19" style="4" customWidth="1"/>
    <col min="2056" max="2056" width="13" style="4" customWidth="1"/>
    <col min="2057" max="2057" width="11.7109375" style="4" customWidth="1"/>
    <col min="2058" max="2058" width="12.7109375" style="4" customWidth="1"/>
    <col min="2059" max="2059" width="16.28515625" style="4" customWidth="1"/>
    <col min="2060" max="2060" width="12.5703125" style="4" customWidth="1"/>
    <col min="2061" max="2061" width="17.5703125" style="4" customWidth="1"/>
    <col min="2062" max="2062" width="12" style="4" customWidth="1"/>
    <col min="2063" max="2063" width="8.5703125" style="4"/>
    <col min="2064" max="2064" width="12" style="4" customWidth="1"/>
    <col min="2065" max="2065" width="11.42578125" style="4" customWidth="1"/>
    <col min="2066" max="2067" width="12" style="4" customWidth="1"/>
    <col min="2068" max="2304" width="8.5703125" style="4"/>
    <col min="2305" max="2305" width="13.28515625" style="4" bestFit="1" customWidth="1"/>
    <col min="2306" max="2306" width="16.28515625" style="4" customWidth="1"/>
    <col min="2307" max="2307" width="15.28515625" style="4" customWidth="1"/>
    <col min="2308" max="2308" width="14.42578125" style="4" customWidth="1"/>
    <col min="2309" max="2309" width="14.28515625" style="4" bestFit="1" customWidth="1"/>
    <col min="2310" max="2310" width="12.7109375" style="4" customWidth="1"/>
    <col min="2311" max="2311" width="19" style="4" customWidth="1"/>
    <col min="2312" max="2312" width="13" style="4" customWidth="1"/>
    <col min="2313" max="2313" width="11.7109375" style="4" customWidth="1"/>
    <col min="2314" max="2314" width="12.7109375" style="4" customWidth="1"/>
    <col min="2315" max="2315" width="16.28515625" style="4" customWidth="1"/>
    <col min="2316" max="2316" width="12.5703125" style="4" customWidth="1"/>
    <col min="2317" max="2317" width="17.5703125" style="4" customWidth="1"/>
    <col min="2318" max="2318" width="12" style="4" customWidth="1"/>
    <col min="2319" max="2319" width="8.5703125" style="4"/>
    <col min="2320" max="2320" width="12" style="4" customWidth="1"/>
    <col min="2321" max="2321" width="11.42578125" style="4" customWidth="1"/>
    <col min="2322" max="2323" width="12" style="4" customWidth="1"/>
    <col min="2324" max="2560" width="8.5703125" style="4"/>
    <col min="2561" max="2561" width="13.28515625" style="4" bestFit="1" customWidth="1"/>
    <col min="2562" max="2562" width="16.28515625" style="4" customWidth="1"/>
    <col min="2563" max="2563" width="15.28515625" style="4" customWidth="1"/>
    <col min="2564" max="2564" width="14.42578125" style="4" customWidth="1"/>
    <col min="2565" max="2565" width="14.28515625" style="4" bestFit="1" customWidth="1"/>
    <col min="2566" max="2566" width="12.7109375" style="4" customWidth="1"/>
    <col min="2567" max="2567" width="19" style="4" customWidth="1"/>
    <col min="2568" max="2568" width="13" style="4" customWidth="1"/>
    <col min="2569" max="2569" width="11.7109375" style="4" customWidth="1"/>
    <col min="2570" max="2570" width="12.7109375" style="4" customWidth="1"/>
    <col min="2571" max="2571" width="16.28515625" style="4" customWidth="1"/>
    <col min="2572" max="2572" width="12.5703125" style="4" customWidth="1"/>
    <col min="2573" max="2573" width="17.5703125" style="4" customWidth="1"/>
    <col min="2574" max="2574" width="12" style="4" customWidth="1"/>
    <col min="2575" max="2575" width="8.5703125" style="4"/>
    <col min="2576" max="2576" width="12" style="4" customWidth="1"/>
    <col min="2577" max="2577" width="11.42578125" style="4" customWidth="1"/>
    <col min="2578" max="2579" width="12" style="4" customWidth="1"/>
    <col min="2580" max="2816" width="8.5703125" style="4"/>
    <col min="2817" max="2817" width="13.28515625" style="4" bestFit="1" customWidth="1"/>
    <col min="2818" max="2818" width="16.28515625" style="4" customWidth="1"/>
    <col min="2819" max="2819" width="15.28515625" style="4" customWidth="1"/>
    <col min="2820" max="2820" width="14.42578125" style="4" customWidth="1"/>
    <col min="2821" max="2821" width="14.28515625" style="4" bestFit="1" customWidth="1"/>
    <col min="2822" max="2822" width="12.7109375" style="4" customWidth="1"/>
    <col min="2823" max="2823" width="19" style="4" customWidth="1"/>
    <col min="2824" max="2824" width="13" style="4" customWidth="1"/>
    <col min="2825" max="2825" width="11.7109375" style="4" customWidth="1"/>
    <col min="2826" max="2826" width="12.7109375" style="4" customWidth="1"/>
    <col min="2827" max="2827" width="16.28515625" style="4" customWidth="1"/>
    <col min="2828" max="2828" width="12.5703125" style="4" customWidth="1"/>
    <col min="2829" max="2829" width="17.5703125" style="4" customWidth="1"/>
    <col min="2830" max="2830" width="12" style="4" customWidth="1"/>
    <col min="2831" max="2831" width="8.5703125" style="4"/>
    <col min="2832" max="2832" width="12" style="4" customWidth="1"/>
    <col min="2833" max="2833" width="11.42578125" style="4" customWidth="1"/>
    <col min="2834" max="2835" width="12" style="4" customWidth="1"/>
    <col min="2836" max="3072" width="8.5703125" style="4"/>
    <col min="3073" max="3073" width="13.28515625" style="4" bestFit="1" customWidth="1"/>
    <col min="3074" max="3074" width="16.28515625" style="4" customWidth="1"/>
    <col min="3075" max="3075" width="15.28515625" style="4" customWidth="1"/>
    <col min="3076" max="3076" width="14.42578125" style="4" customWidth="1"/>
    <col min="3077" max="3077" width="14.28515625" style="4" bestFit="1" customWidth="1"/>
    <col min="3078" max="3078" width="12.7109375" style="4" customWidth="1"/>
    <col min="3079" max="3079" width="19" style="4" customWidth="1"/>
    <col min="3080" max="3080" width="13" style="4" customWidth="1"/>
    <col min="3081" max="3081" width="11.7109375" style="4" customWidth="1"/>
    <col min="3082" max="3082" width="12.7109375" style="4" customWidth="1"/>
    <col min="3083" max="3083" width="16.28515625" style="4" customWidth="1"/>
    <col min="3084" max="3084" width="12.5703125" style="4" customWidth="1"/>
    <col min="3085" max="3085" width="17.5703125" style="4" customWidth="1"/>
    <col min="3086" max="3086" width="12" style="4" customWidth="1"/>
    <col min="3087" max="3087" width="8.5703125" style="4"/>
    <col min="3088" max="3088" width="12" style="4" customWidth="1"/>
    <col min="3089" max="3089" width="11.42578125" style="4" customWidth="1"/>
    <col min="3090" max="3091" width="12" style="4" customWidth="1"/>
    <col min="3092" max="3328" width="8.5703125" style="4"/>
    <col min="3329" max="3329" width="13.28515625" style="4" bestFit="1" customWidth="1"/>
    <col min="3330" max="3330" width="16.28515625" style="4" customWidth="1"/>
    <col min="3331" max="3331" width="15.28515625" style="4" customWidth="1"/>
    <col min="3332" max="3332" width="14.42578125" style="4" customWidth="1"/>
    <col min="3333" max="3333" width="14.28515625" style="4" bestFit="1" customWidth="1"/>
    <col min="3334" max="3334" width="12.7109375" style="4" customWidth="1"/>
    <col min="3335" max="3335" width="19" style="4" customWidth="1"/>
    <col min="3336" max="3336" width="13" style="4" customWidth="1"/>
    <col min="3337" max="3337" width="11.7109375" style="4" customWidth="1"/>
    <col min="3338" max="3338" width="12.7109375" style="4" customWidth="1"/>
    <col min="3339" max="3339" width="16.28515625" style="4" customWidth="1"/>
    <col min="3340" max="3340" width="12.5703125" style="4" customWidth="1"/>
    <col min="3341" max="3341" width="17.5703125" style="4" customWidth="1"/>
    <col min="3342" max="3342" width="12" style="4" customWidth="1"/>
    <col min="3343" max="3343" width="8.5703125" style="4"/>
    <col min="3344" max="3344" width="12" style="4" customWidth="1"/>
    <col min="3345" max="3345" width="11.42578125" style="4" customWidth="1"/>
    <col min="3346" max="3347" width="12" style="4" customWidth="1"/>
    <col min="3348" max="3584" width="8.5703125" style="4"/>
    <col min="3585" max="3585" width="13.28515625" style="4" bestFit="1" customWidth="1"/>
    <col min="3586" max="3586" width="16.28515625" style="4" customWidth="1"/>
    <col min="3587" max="3587" width="15.28515625" style="4" customWidth="1"/>
    <col min="3588" max="3588" width="14.42578125" style="4" customWidth="1"/>
    <col min="3589" max="3589" width="14.28515625" style="4" bestFit="1" customWidth="1"/>
    <col min="3590" max="3590" width="12.7109375" style="4" customWidth="1"/>
    <col min="3591" max="3591" width="19" style="4" customWidth="1"/>
    <col min="3592" max="3592" width="13" style="4" customWidth="1"/>
    <col min="3593" max="3593" width="11.7109375" style="4" customWidth="1"/>
    <col min="3594" max="3594" width="12.7109375" style="4" customWidth="1"/>
    <col min="3595" max="3595" width="16.28515625" style="4" customWidth="1"/>
    <col min="3596" max="3596" width="12.5703125" style="4" customWidth="1"/>
    <col min="3597" max="3597" width="17.5703125" style="4" customWidth="1"/>
    <col min="3598" max="3598" width="12" style="4" customWidth="1"/>
    <col min="3599" max="3599" width="8.5703125" style="4"/>
    <col min="3600" max="3600" width="12" style="4" customWidth="1"/>
    <col min="3601" max="3601" width="11.42578125" style="4" customWidth="1"/>
    <col min="3602" max="3603" width="12" style="4" customWidth="1"/>
    <col min="3604" max="3840" width="8.5703125" style="4"/>
    <col min="3841" max="3841" width="13.28515625" style="4" bestFit="1" customWidth="1"/>
    <col min="3842" max="3842" width="16.28515625" style="4" customWidth="1"/>
    <col min="3843" max="3843" width="15.28515625" style="4" customWidth="1"/>
    <col min="3844" max="3844" width="14.42578125" style="4" customWidth="1"/>
    <col min="3845" max="3845" width="14.28515625" style="4" bestFit="1" customWidth="1"/>
    <col min="3846" max="3846" width="12.7109375" style="4" customWidth="1"/>
    <col min="3847" max="3847" width="19" style="4" customWidth="1"/>
    <col min="3848" max="3848" width="13" style="4" customWidth="1"/>
    <col min="3849" max="3849" width="11.7109375" style="4" customWidth="1"/>
    <col min="3850" max="3850" width="12.7109375" style="4" customWidth="1"/>
    <col min="3851" max="3851" width="16.28515625" style="4" customWidth="1"/>
    <col min="3852" max="3852" width="12.5703125" style="4" customWidth="1"/>
    <col min="3853" max="3853" width="17.5703125" style="4" customWidth="1"/>
    <col min="3854" max="3854" width="12" style="4" customWidth="1"/>
    <col min="3855" max="3855" width="8.5703125" style="4"/>
    <col min="3856" max="3856" width="12" style="4" customWidth="1"/>
    <col min="3857" max="3857" width="11.42578125" style="4" customWidth="1"/>
    <col min="3858" max="3859" width="12" style="4" customWidth="1"/>
    <col min="3860" max="4096" width="8.5703125" style="4"/>
    <col min="4097" max="4097" width="13.28515625" style="4" bestFit="1" customWidth="1"/>
    <col min="4098" max="4098" width="16.28515625" style="4" customWidth="1"/>
    <col min="4099" max="4099" width="15.28515625" style="4" customWidth="1"/>
    <col min="4100" max="4100" width="14.42578125" style="4" customWidth="1"/>
    <col min="4101" max="4101" width="14.28515625" style="4" bestFit="1" customWidth="1"/>
    <col min="4102" max="4102" width="12.7109375" style="4" customWidth="1"/>
    <col min="4103" max="4103" width="19" style="4" customWidth="1"/>
    <col min="4104" max="4104" width="13" style="4" customWidth="1"/>
    <col min="4105" max="4105" width="11.7109375" style="4" customWidth="1"/>
    <col min="4106" max="4106" width="12.7109375" style="4" customWidth="1"/>
    <col min="4107" max="4107" width="16.28515625" style="4" customWidth="1"/>
    <col min="4108" max="4108" width="12.5703125" style="4" customWidth="1"/>
    <col min="4109" max="4109" width="17.5703125" style="4" customWidth="1"/>
    <col min="4110" max="4110" width="12" style="4" customWidth="1"/>
    <col min="4111" max="4111" width="8.5703125" style="4"/>
    <col min="4112" max="4112" width="12" style="4" customWidth="1"/>
    <col min="4113" max="4113" width="11.42578125" style="4" customWidth="1"/>
    <col min="4114" max="4115" width="12" style="4" customWidth="1"/>
    <col min="4116" max="4352" width="8.5703125" style="4"/>
    <col min="4353" max="4353" width="13.28515625" style="4" bestFit="1" customWidth="1"/>
    <col min="4354" max="4354" width="16.28515625" style="4" customWidth="1"/>
    <col min="4355" max="4355" width="15.28515625" style="4" customWidth="1"/>
    <col min="4356" max="4356" width="14.42578125" style="4" customWidth="1"/>
    <col min="4357" max="4357" width="14.28515625" style="4" bestFit="1" customWidth="1"/>
    <col min="4358" max="4358" width="12.7109375" style="4" customWidth="1"/>
    <col min="4359" max="4359" width="19" style="4" customWidth="1"/>
    <col min="4360" max="4360" width="13" style="4" customWidth="1"/>
    <col min="4361" max="4361" width="11.7109375" style="4" customWidth="1"/>
    <col min="4362" max="4362" width="12.7109375" style="4" customWidth="1"/>
    <col min="4363" max="4363" width="16.28515625" style="4" customWidth="1"/>
    <col min="4364" max="4364" width="12.5703125" style="4" customWidth="1"/>
    <col min="4365" max="4365" width="17.5703125" style="4" customWidth="1"/>
    <col min="4366" max="4366" width="12" style="4" customWidth="1"/>
    <col min="4367" max="4367" width="8.5703125" style="4"/>
    <col min="4368" max="4368" width="12" style="4" customWidth="1"/>
    <col min="4369" max="4369" width="11.42578125" style="4" customWidth="1"/>
    <col min="4370" max="4371" width="12" style="4" customWidth="1"/>
    <col min="4372" max="4608" width="8.5703125" style="4"/>
    <col min="4609" max="4609" width="13.28515625" style="4" bestFit="1" customWidth="1"/>
    <col min="4610" max="4610" width="16.28515625" style="4" customWidth="1"/>
    <col min="4611" max="4611" width="15.28515625" style="4" customWidth="1"/>
    <col min="4612" max="4612" width="14.42578125" style="4" customWidth="1"/>
    <col min="4613" max="4613" width="14.28515625" style="4" bestFit="1" customWidth="1"/>
    <col min="4614" max="4614" width="12.7109375" style="4" customWidth="1"/>
    <col min="4615" max="4615" width="19" style="4" customWidth="1"/>
    <col min="4616" max="4616" width="13" style="4" customWidth="1"/>
    <col min="4617" max="4617" width="11.7109375" style="4" customWidth="1"/>
    <col min="4618" max="4618" width="12.7109375" style="4" customWidth="1"/>
    <col min="4619" max="4619" width="16.28515625" style="4" customWidth="1"/>
    <col min="4620" max="4620" width="12.5703125" style="4" customWidth="1"/>
    <col min="4621" max="4621" width="17.5703125" style="4" customWidth="1"/>
    <col min="4622" max="4622" width="12" style="4" customWidth="1"/>
    <col min="4623" max="4623" width="8.5703125" style="4"/>
    <col min="4624" max="4624" width="12" style="4" customWidth="1"/>
    <col min="4625" max="4625" width="11.42578125" style="4" customWidth="1"/>
    <col min="4626" max="4627" width="12" style="4" customWidth="1"/>
    <col min="4628" max="4864" width="8.5703125" style="4"/>
    <col min="4865" max="4865" width="13.28515625" style="4" bestFit="1" customWidth="1"/>
    <col min="4866" max="4866" width="16.28515625" style="4" customWidth="1"/>
    <col min="4867" max="4867" width="15.28515625" style="4" customWidth="1"/>
    <col min="4868" max="4868" width="14.42578125" style="4" customWidth="1"/>
    <col min="4869" max="4869" width="14.28515625" style="4" bestFit="1" customWidth="1"/>
    <col min="4870" max="4870" width="12.7109375" style="4" customWidth="1"/>
    <col min="4871" max="4871" width="19" style="4" customWidth="1"/>
    <col min="4872" max="4872" width="13" style="4" customWidth="1"/>
    <col min="4873" max="4873" width="11.7109375" style="4" customWidth="1"/>
    <col min="4874" max="4874" width="12.7109375" style="4" customWidth="1"/>
    <col min="4875" max="4875" width="16.28515625" style="4" customWidth="1"/>
    <col min="4876" max="4876" width="12.5703125" style="4" customWidth="1"/>
    <col min="4877" max="4877" width="17.5703125" style="4" customWidth="1"/>
    <col min="4878" max="4878" width="12" style="4" customWidth="1"/>
    <col min="4879" max="4879" width="8.5703125" style="4"/>
    <col min="4880" max="4880" width="12" style="4" customWidth="1"/>
    <col min="4881" max="4881" width="11.42578125" style="4" customWidth="1"/>
    <col min="4882" max="4883" width="12" style="4" customWidth="1"/>
    <col min="4884" max="5120" width="8.5703125" style="4"/>
    <col min="5121" max="5121" width="13.28515625" style="4" bestFit="1" customWidth="1"/>
    <col min="5122" max="5122" width="16.28515625" style="4" customWidth="1"/>
    <col min="5123" max="5123" width="15.28515625" style="4" customWidth="1"/>
    <col min="5124" max="5124" width="14.42578125" style="4" customWidth="1"/>
    <col min="5125" max="5125" width="14.28515625" style="4" bestFit="1" customWidth="1"/>
    <col min="5126" max="5126" width="12.7109375" style="4" customWidth="1"/>
    <col min="5127" max="5127" width="19" style="4" customWidth="1"/>
    <col min="5128" max="5128" width="13" style="4" customWidth="1"/>
    <col min="5129" max="5129" width="11.7109375" style="4" customWidth="1"/>
    <col min="5130" max="5130" width="12.7109375" style="4" customWidth="1"/>
    <col min="5131" max="5131" width="16.28515625" style="4" customWidth="1"/>
    <col min="5132" max="5132" width="12.5703125" style="4" customWidth="1"/>
    <col min="5133" max="5133" width="17.5703125" style="4" customWidth="1"/>
    <col min="5134" max="5134" width="12" style="4" customWidth="1"/>
    <col min="5135" max="5135" width="8.5703125" style="4"/>
    <col min="5136" max="5136" width="12" style="4" customWidth="1"/>
    <col min="5137" max="5137" width="11.42578125" style="4" customWidth="1"/>
    <col min="5138" max="5139" width="12" style="4" customWidth="1"/>
    <col min="5140" max="5376" width="8.5703125" style="4"/>
    <col min="5377" max="5377" width="13.28515625" style="4" bestFit="1" customWidth="1"/>
    <col min="5378" max="5378" width="16.28515625" style="4" customWidth="1"/>
    <col min="5379" max="5379" width="15.28515625" style="4" customWidth="1"/>
    <col min="5380" max="5380" width="14.42578125" style="4" customWidth="1"/>
    <col min="5381" max="5381" width="14.28515625" style="4" bestFit="1" customWidth="1"/>
    <col min="5382" max="5382" width="12.7109375" style="4" customWidth="1"/>
    <col min="5383" max="5383" width="19" style="4" customWidth="1"/>
    <col min="5384" max="5384" width="13" style="4" customWidth="1"/>
    <col min="5385" max="5385" width="11.7109375" style="4" customWidth="1"/>
    <col min="5386" max="5386" width="12.7109375" style="4" customWidth="1"/>
    <col min="5387" max="5387" width="16.28515625" style="4" customWidth="1"/>
    <col min="5388" max="5388" width="12.5703125" style="4" customWidth="1"/>
    <col min="5389" max="5389" width="17.5703125" style="4" customWidth="1"/>
    <col min="5390" max="5390" width="12" style="4" customWidth="1"/>
    <col min="5391" max="5391" width="8.5703125" style="4"/>
    <col min="5392" max="5392" width="12" style="4" customWidth="1"/>
    <col min="5393" max="5393" width="11.42578125" style="4" customWidth="1"/>
    <col min="5394" max="5395" width="12" style="4" customWidth="1"/>
    <col min="5396" max="5632" width="8.5703125" style="4"/>
    <col min="5633" max="5633" width="13.28515625" style="4" bestFit="1" customWidth="1"/>
    <col min="5634" max="5634" width="16.28515625" style="4" customWidth="1"/>
    <col min="5635" max="5635" width="15.28515625" style="4" customWidth="1"/>
    <col min="5636" max="5636" width="14.42578125" style="4" customWidth="1"/>
    <col min="5637" max="5637" width="14.28515625" style="4" bestFit="1" customWidth="1"/>
    <col min="5638" max="5638" width="12.7109375" style="4" customWidth="1"/>
    <col min="5639" max="5639" width="19" style="4" customWidth="1"/>
    <col min="5640" max="5640" width="13" style="4" customWidth="1"/>
    <col min="5641" max="5641" width="11.7109375" style="4" customWidth="1"/>
    <col min="5642" max="5642" width="12.7109375" style="4" customWidth="1"/>
    <col min="5643" max="5643" width="16.28515625" style="4" customWidth="1"/>
    <col min="5644" max="5644" width="12.5703125" style="4" customWidth="1"/>
    <col min="5645" max="5645" width="17.5703125" style="4" customWidth="1"/>
    <col min="5646" max="5646" width="12" style="4" customWidth="1"/>
    <col min="5647" max="5647" width="8.5703125" style="4"/>
    <col min="5648" max="5648" width="12" style="4" customWidth="1"/>
    <col min="5649" max="5649" width="11.42578125" style="4" customWidth="1"/>
    <col min="5650" max="5651" width="12" style="4" customWidth="1"/>
    <col min="5652" max="5888" width="8.5703125" style="4"/>
    <col min="5889" max="5889" width="13.28515625" style="4" bestFit="1" customWidth="1"/>
    <col min="5890" max="5890" width="16.28515625" style="4" customWidth="1"/>
    <col min="5891" max="5891" width="15.28515625" style="4" customWidth="1"/>
    <col min="5892" max="5892" width="14.42578125" style="4" customWidth="1"/>
    <col min="5893" max="5893" width="14.28515625" style="4" bestFit="1" customWidth="1"/>
    <col min="5894" max="5894" width="12.7109375" style="4" customWidth="1"/>
    <col min="5895" max="5895" width="19" style="4" customWidth="1"/>
    <col min="5896" max="5896" width="13" style="4" customWidth="1"/>
    <col min="5897" max="5897" width="11.7109375" style="4" customWidth="1"/>
    <col min="5898" max="5898" width="12.7109375" style="4" customWidth="1"/>
    <col min="5899" max="5899" width="16.28515625" style="4" customWidth="1"/>
    <col min="5900" max="5900" width="12.5703125" style="4" customWidth="1"/>
    <col min="5901" max="5901" width="17.5703125" style="4" customWidth="1"/>
    <col min="5902" max="5902" width="12" style="4" customWidth="1"/>
    <col min="5903" max="5903" width="8.5703125" style="4"/>
    <col min="5904" max="5904" width="12" style="4" customWidth="1"/>
    <col min="5905" max="5905" width="11.42578125" style="4" customWidth="1"/>
    <col min="5906" max="5907" width="12" style="4" customWidth="1"/>
    <col min="5908" max="6144" width="8.5703125" style="4"/>
    <col min="6145" max="6145" width="13.28515625" style="4" bestFit="1" customWidth="1"/>
    <col min="6146" max="6146" width="16.28515625" style="4" customWidth="1"/>
    <col min="6147" max="6147" width="15.28515625" style="4" customWidth="1"/>
    <col min="6148" max="6148" width="14.42578125" style="4" customWidth="1"/>
    <col min="6149" max="6149" width="14.28515625" style="4" bestFit="1" customWidth="1"/>
    <col min="6150" max="6150" width="12.7109375" style="4" customWidth="1"/>
    <col min="6151" max="6151" width="19" style="4" customWidth="1"/>
    <col min="6152" max="6152" width="13" style="4" customWidth="1"/>
    <col min="6153" max="6153" width="11.7109375" style="4" customWidth="1"/>
    <col min="6154" max="6154" width="12.7109375" style="4" customWidth="1"/>
    <col min="6155" max="6155" width="16.28515625" style="4" customWidth="1"/>
    <col min="6156" max="6156" width="12.5703125" style="4" customWidth="1"/>
    <col min="6157" max="6157" width="17.5703125" style="4" customWidth="1"/>
    <col min="6158" max="6158" width="12" style="4" customWidth="1"/>
    <col min="6159" max="6159" width="8.5703125" style="4"/>
    <col min="6160" max="6160" width="12" style="4" customWidth="1"/>
    <col min="6161" max="6161" width="11.42578125" style="4" customWidth="1"/>
    <col min="6162" max="6163" width="12" style="4" customWidth="1"/>
    <col min="6164" max="6400" width="8.5703125" style="4"/>
    <col min="6401" max="6401" width="13.28515625" style="4" bestFit="1" customWidth="1"/>
    <col min="6402" max="6402" width="16.28515625" style="4" customWidth="1"/>
    <col min="6403" max="6403" width="15.28515625" style="4" customWidth="1"/>
    <col min="6404" max="6404" width="14.42578125" style="4" customWidth="1"/>
    <col min="6405" max="6405" width="14.28515625" style="4" bestFit="1" customWidth="1"/>
    <col min="6406" max="6406" width="12.7109375" style="4" customWidth="1"/>
    <col min="6407" max="6407" width="19" style="4" customWidth="1"/>
    <col min="6408" max="6408" width="13" style="4" customWidth="1"/>
    <col min="6409" max="6409" width="11.7109375" style="4" customWidth="1"/>
    <col min="6410" max="6410" width="12.7109375" style="4" customWidth="1"/>
    <col min="6411" max="6411" width="16.28515625" style="4" customWidth="1"/>
    <col min="6412" max="6412" width="12.5703125" style="4" customWidth="1"/>
    <col min="6413" max="6413" width="17.5703125" style="4" customWidth="1"/>
    <col min="6414" max="6414" width="12" style="4" customWidth="1"/>
    <col min="6415" max="6415" width="8.5703125" style="4"/>
    <col min="6416" max="6416" width="12" style="4" customWidth="1"/>
    <col min="6417" max="6417" width="11.42578125" style="4" customWidth="1"/>
    <col min="6418" max="6419" width="12" style="4" customWidth="1"/>
    <col min="6420" max="6656" width="8.5703125" style="4"/>
    <col min="6657" max="6657" width="13.28515625" style="4" bestFit="1" customWidth="1"/>
    <col min="6658" max="6658" width="16.28515625" style="4" customWidth="1"/>
    <col min="6659" max="6659" width="15.28515625" style="4" customWidth="1"/>
    <col min="6660" max="6660" width="14.42578125" style="4" customWidth="1"/>
    <col min="6661" max="6661" width="14.28515625" style="4" bestFit="1" customWidth="1"/>
    <col min="6662" max="6662" width="12.7109375" style="4" customWidth="1"/>
    <col min="6663" max="6663" width="19" style="4" customWidth="1"/>
    <col min="6664" max="6664" width="13" style="4" customWidth="1"/>
    <col min="6665" max="6665" width="11.7109375" style="4" customWidth="1"/>
    <col min="6666" max="6666" width="12.7109375" style="4" customWidth="1"/>
    <col min="6667" max="6667" width="16.28515625" style="4" customWidth="1"/>
    <col min="6668" max="6668" width="12.5703125" style="4" customWidth="1"/>
    <col min="6669" max="6669" width="17.5703125" style="4" customWidth="1"/>
    <col min="6670" max="6670" width="12" style="4" customWidth="1"/>
    <col min="6671" max="6671" width="8.5703125" style="4"/>
    <col min="6672" max="6672" width="12" style="4" customWidth="1"/>
    <col min="6673" max="6673" width="11.42578125" style="4" customWidth="1"/>
    <col min="6674" max="6675" width="12" style="4" customWidth="1"/>
    <col min="6676" max="6912" width="8.5703125" style="4"/>
    <col min="6913" max="6913" width="13.28515625" style="4" bestFit="1" customWidth="1"/>
    <col min="6914" max="6914" width="16.28515625" style="4" customWidth="1"/>
    <col min="6915" max="6915" width="15.28515625" style="4" customWidth="1"/>
    <col min="6916" max="6916" width="14.42578125" style="4" customWidth="1"/>
    <col min="6917" max="6917" width="14.28515625" style="4" bestFit="1" customWidth="1"/>
    <col min="6918" max="6918" width="12.7109375" style="4" customWidth="1"/>
    <col min="6919" max="6919" width="19" style="4" customWidth="1"/>
    <col min="6920" max="6920" width="13" style="4" customWidth="1"/>
    <col min="6921" max="6921" width="11.7109375" style="4" customWidth="1"/>
    <col min="6922" max="6922" width="12.7109375" style="4" customWidth="1"/>
    <col min="6923" max="6923" width="16.28515625" style="4" customWidth="1"/>
    <col min="6924" max="6924" width="12.5703125" style="4" customWidth="1"/>
    <col min="6925" max="6925" width="17.5703125" style="4" customWidth="1"/>
    <col min="6926" max="6926" width="12" style="4" customWidth="1"/>
    <col min="6927" max="6927" width="8.5703125" style="4"/>
    <col min="6928" max="6928" width="12" style="4" customWidth="1"/>
    <col min="6929" max="6929" width="11.42578125" style="4" customWidth="1"/>
    <col min="6930" max="6931" width="12" style="4" customWidth="1"/>
    <col min="6932" max="7168" width="8.5703125" style="4"/>
    <col min="7169" max="7169" width="13.28515625" style="4" bestFit="1" customWidth="1"/>
    <col min="7170" max="7170" width="16.28515625" style="4" customWidth="1"/>
    <col min="7171" max="7171" width="15.28515625" style="4" customWidth="1"/>
    <col min="7172" max="7172" width="14.42578125" style="4" customWidth="1"/>
    <col min="7173" max="7173" width="14.28515625" style="4" bestFit="1" customWidth="1"/>
    <col min="7174" max="7174" width="12.7109375" style="4" customWidth="1"/>
    <col min="7175" max="7175" width="19" style="4" customWidth="1"/>
    <col min="7176" max="7176" width="13" style="4" customWidth="1"/>
    <col min="7177" max="7177" width="11.7109375" style="4" customWidth="1"/>
    <col min="7178" max="7178" width="12.7109375" style="4" customWidth="1"/>
    <col min="7179" max="7179" width="16.28515625" style="4" customWidth="1"/>
    <col min="7180" max="7180" width="12.5703125" style="4" customWidth="1"/>
    <col min="7181" max="7181" width="17.5703125" style="4" customWidth="1"/>
    <col min="7182" max="7182" width="12" style="4" customWidth="1"/>
    <col min="7183" max="7183" width="8.5703125" style="4"/>
    <col min="7184" max="7184" width="12" style="4" customWidth="1"/>
    <col min="7185" max="7185" width="11.42578125" style="4" customWidth="1"/>
    <col min="7186" max="7187" width="12" style="4" customWidth="1"/>
    <col min="7188" max="7424" width="8.5703125" style="4"/>
    <col min="7425" max="7425" width="13.28515625" style="4" bestFit="1" customWidth="1"/>
    <col min="7426" max="7426" width="16.28515625" style="4" customWidth="1"/>
    <col min="7427" max="7427" width="15.28515625" style="4" customWidth="1"/>
    <col min="7428" max="7428" width="14.42578125" style="4" customWidth="1"/>
    <col min="7429" max="7429" width="14.28515625" style="4" bestFit="1" customWidth="1"/>
    <col min="7430" max="7430" width="12.7109375" style="4" customWidth="1"/>
    <col min="7431" max="7431" width="19" style="4" customWidth="1"/>
    <col min="7432" max="7432" width="13" style="4" customWidth="1"/>
    <col min="7433" max="7433" width="11.7109375" style="4" customWidth="1"/>
    <col min="7434" max="7434" width="12.7109375" style="4" customWidth="1"/>
    <col min="7435" max="7435" width="16.28515625" style="4" customWidth="1"/>
    <col min="7436" max="7436" width="12.5703125" style="4" customWidth="1"/>
    <col min="7437" max="7437" width="17.5703125" style="4" customWidth="1"/>
    <col min="7438" max="7438" width="12" style="4" customWidth="1"/>
    <col min="7439" max="7439" width="8.5703125" style="4"/>
    <col min="7440" max="7440" width="12" style="4" customWidth="1"/>
    <col min="7441" max="7441" width="11.42578125" style="4" customWidth="1"/>
    <col min="7442" max="7443" width="12" style="4" customWidth="1"/>
    <col min="7444" max="7680" width="8.5703125" style="4"/>
    <col min="7681" max="7681" width="13.28515625" style="4" bestFit="1" customWidth="1"/>
    <col min="7682" max="7682" width="16.28515625" style="4" customWidth="1"/>
    <col min="7683" max="7683" width="15.28515625" style="4" customWidth="1"/>
    <col min="7684" max="7684" width="14.42578125" style="4" customWidth="1"/>
    <col min="7685" max="7685" width="14.28515625" style="4" bestFit="1" customWidth="1"/>
    <col min="7686" max="7686" width="12.7109375" style="4" customWidth="1"/>
    <col min="7687" max="7687" width="19" style="4" customWidth="1"/>
    <col min="7688" max="7688" width="13" style="4" customWidth="1"/>
    <col min="7689" max="7689" width="11.7109375" style="4" customWidth="1"/>
    <col min="7690" max="7690" width="12.7109375" style="4" customWidth="1"/>
    <col min="7691" max="7691" width="16.28515625" style="4" customWidth="1"/>
    <col min="7692" max="7692" width="12.5703125" style="4" customWidth="1"/>
    <col min="7693" max="7693" width="17.5703125" style="4" customWidth="1"/>
    <col min="7694" max="7694" width="12" style="4" customWidth="1"/>
    <col min="7695" max="7695" width="8.5703125" style="4"/>
    <col min="7696" max="7696" width="12" style="4" customWidth="1"/>
    <col min="7697" max="7697" width="11.42578125" style="4" customWidth="1"/>
    <col min="7698" max="7699" width="12" style="4" customWidth="1"/>
    <col min="7700" max="7936" width="8.5703125" style="4"/>
    <col min="7937" max="7937" width="13.28515625" style="4" bestFit="1" customWidth="1"/>
    <col min="7938" max="7938" width="16.28515625" style="4" customWidth="1"/>
    <col min="7939" max="7939" width="15.28515625" style="4" customWidth="1"/>
    <col min="7940" max="7940" width="14.42578125" style="4" customWidth="1"/>
    <col min="7941" max="7941" width="14.28515625" style="4" bestFit="1" customWidth="1"/>
    <col min="7942" max="7942" width="12.7109375" style="4" customWidth="1"/>
    <col min="7943" max="7943" width="19" style="4" customWidth="1"/>
    <col min="7944" max="7944" width="13" style="4" customWidth="1"/>
    <col min="7945" max="7945" width="11.7109375" style="4" customWidth="1"/>
    <col min="7946" max="7946" width="12.7109375" style="4" customWidth="1"/>
    <col min="7947" max="7947" width="16.28515625" style="4" customWidth="1"/>
    <col min="7948" max="7948" width="12.5703125" style="4" customWidth="1"/>
    <col min="7949" max="7949" width="17.5703125" style="4" customWidth="1"/>
    <col min="7950" max="7950" width="12" style="4" customWidth="1"/>
    <col min="7951" max="7951" width="8.5703125" style="4"/>
    <col min="7952" max="7952" width="12" style="4" customWidth="1"/>
    <col min="7953" max="7953" width="11.42578125" style="4" customWidth="1"/>
    <col min="7954" max="7955" width="12" style="4" customWidth="1"/>
    <col min="7956" max="8192" width="8.5703125" style="4"/>
    <col min="8193" max="8193" width="13.28515625" style="4" bestFit="1" customWidth="1"/>
    <col min="8194" max="8194" width="16.28515625" style="4" customWidth="1"/>
    <col min="8195" max="8195" width="15.28515625" style="4" customWidth="1"/>
    <col min="8196" max="8196" width="14.42578125" style="4" customWidth="1"/>
    <col min="8197" max="8197" width="14.28515625" style="4" bestFit="1" customWidth="1"/>
    <col min="8198" max="8198" width="12.7109375" style="4" customWidth="1"/>
    <col min="8199" max="8199" width="19" style="4" customWidth="1"/>
    <col min="8200" max="8200" width="13" style="4" customWidth="1"/>
    <col min="8201" max="8201" width="11.7109375" style="4" customWidth="1"/>
    <col min="8202" max="8202" width="12.7109375" style="4" customWidth="1"/>
    <col min="8203" max="8203" width="16.28515625" style="4" customWidth="1"/>
    <col min="8204" max="8204" width="12.5703125" style="4" customWidth="1"/>
    <col min="8205" max="8205" width="17.5703125" style="4" customWidth="1"/>
    <col min="8206" max="8206" width="12" style="4" customWidth="1"/>
    <col min="8207" max="8207" width="8.5703125" style="4"/>
    <col min="8208" max="8208" width="12" style="4" customWidth="1"/>
    <col min="8209" max="8209" width="11.42578125" style="4" customWidth="1"/>
    <col min="8210" max="8211" width="12" style="4" customWidth="1"/>
    <col min="8212" max="8448" width="8.5703125" style="4"/>
    <col min="8449" max="8449" width="13.28515625" style="4" bestFit="1" customWidth="1"/>
    <col min="8450" max="8450" width="16.28515625" style="4" customWidth="1"/>
    <col min="8451" max="8451" width="15.28515625" style="4" customWidth="1"/>
    <col min="8452" max="8452" width="14.42578125" style="4" customWidth="1"/>
    <col min="8453" max="8453" width="14.28515625" style="4" bestFit="1" customWidth="1"/>
    <col min="8454" max="8454" width="12.7109375" style="4" customWidth="1"/>
    <col min="8455" max="8455" width="19" style="4" customWidth="1"/>
    <col min="8456" max="8456" width="13" style="4" customWidth="1"/>
    <col min="8457" max="8457" width="11.7109375" style="4" customWidth="1"/>
    <col min="8458" max="8458" width="12.7109375" style="4" customWidth="1"/>
    <col min="8459" max="8459" width="16.28515625" style="4" customWidth="1"/>
    <col min="8460" max="8460" width="12.5703125" style="4" customWidth="1"/>
    <col min="8461" max="8461" width="17.5703125" style="4" customWidth="1"/>
    <col min="8462" max="8462" width="12" style="4" customWidth="1"/>
    <col min="8463" max="8463" width="8.5703125" style="4"/>
    <col min="8464" max="8464" width="12" style="4" customWidth="1"/>
    <col min="8465" max="8465" width="11.42578125" style="4" customWidth="1"/>
    <col min="8466" max="8467" width="12" style="4" customWidth="1"/>
    <col min="8468" max="8704" width="8.5703125" style="4"/>
    <col min="8705" max="8705" width="13.28515625" style="4" bestFit="1" customWidth="1"/>
    <col min="8706" max="8706" width="16.28515625" style="4" customWidth="1"/>
    <col min="8707" max="8707" width="15.28515625" style="4" customWidth="1"/>
    <col min="8708" max="8708" width="14.42578125" style="4" customWidth="1"/>
    <col min="8709" max="8709" width="14.28515625" style="4" bestFit="1" customWidth="1"/>
    <col min="8710" max="8710" width="12.7109375" style="4" customWidth="1"/>
    <col min="8711" max="8711" width="19" style="4" customWidth="1"/>
    <col min="8712" max="8712" width="13" style="4" customWidth="1"/>
    <col min="8713" max="8713" width="11.7109375" style="4" customWidth="1"/>
    <col min="8714" max="8714" width="12.7109375" style="4" customWidth="1"/>
    <col min="8715" max="8715" width="16.28515625" style="4" customWidth="1"/>
    <col min="8716" max="8716" width="12.5703125" style="4" customWidth="1"/>
    <col min="8717" max="8717" width="17.5703125" style="4" customWidth="1"/>
    <col min="8718" max="8718" width="12" style="4" customWidth="1"/>
    <col min="8719" max="8719" width="8.5703125" style="4"/>
    <col min="8720" max="8720" width="12" style="4" customWidth="1"/>
    <col min="8721" max="8721" width="11.42578125" style="4" customWidth="1"/>
    <col min="8722" max="8723" width="12" style="4" customWidth="1"/>
    <col min="8724" max="8960" width="8.5703125" style="4"/>
    <col min="8961" max="8961" width="13.28515625" style="4" bestFit="1" customWidth="1"/>
    <col min="8962" max="8962" width="16.28515625" style="4" customWidth="1"/>
    <col min="8963" max="8963" width="15.28515625" style="4" customWidth="1"/>
    <col min="8964" max="8964" width="14.42578125" style="4" customWidth="1"/>
    <col min="8965" max="8965" width="14.28515625" style="4" bestFit="1" customWidth="1"/>
    <col min="8966" max="8966" width="12.7109375" style="4" customWidth="1"/>
    <col min="8967" max="8967" width="19" style="4" customWidth="1"/>
    <col min="8968" max="8968" width="13" style="4" customWidth="1"/>
    <col min="8969" max="8969" width="11.7109375" style="4" customWidth="1"/>
    <col min="8970" max="8970" width="12.7109375" style="4" customWidth="1"/>
    <col min="8971" max="8971" width="16.28515625" style="4" customWidth="1"/>
    <col min="8972" max="8972" width="12.5703125" style="4" customWidth="1"/>
    <col min="8973" max="8973" width="17.5703125" style="4" customWidth="1"/>
    <col min="8974" max="8974" width="12" style="4" customWidth="1"/>
    <col min="8975" max="8975" width="8.5703125" style="4"/>
    <col min="8976" max="8976" width="12" style="4" customWidth="1"/>
    <col min="8977" max="8977" width="11.42578125" style="4" customWidth="1"/>
    <col min="8978" max="8979" width="12" style="4" customWidth="1"/>
    <col min="8980" max="9216" width="8.5703125" style="4"/>
    <col min="9217" max="9217" width="13.28515625" style="4" bestFit="1" customWidth="1"/>
    <col min="9218" max="9218" width="16.28515625" style="4" customWidth="1"/>
    <col min="9219" max="9219" width="15.28515625" style="4" customWidth="1"/>
    <col min="9220" max="9220" width="14.42578125" style="4" customWidth="1"/>
    <col min="9221" max="9221" width="14.28515625" style="4" bestFit="1" customWidth="1"/>
    <col min="9222" max="9222" width="12.7109375" style="4" customWidth="1"/>
    <col min="9223" max="9223" width="19" style="4" customWidth="1"/>
    <col min="9224" max="9224" width="13" style="4" customWidth="1"/>
    <col min="9225" max="9225" width="11.7109375" style="4" customWidth="1"/>
    <col min="9226" max="9226" width="12.7109375" style="4" customWidth="1"/>
    <col min="9227" max="9227" width="16.28515625" style="4" customWidth="1"/>
    <col min="9228" max="9228" width="12.5703125" style="4" customWidth="1"/>
    <col min="9229" max="9229" width="17.5703125" style="4" customWidth="1"/>
    <col min="9230" max="9230" width="12" style="4" customWidth="1"/>
    <col min="9231" max="9231" width="8.5703125" style="4"/>
    <col min="9232" max="9232" width="12" style="4" customWidth="1"/>
    <col min="9233" max="9233" width="11.42578125" style="4" customWidth="1"/>
    <col min="9234" max="9235" width="12" style="4" customWidth="1"/>
    <col min="9236" max="9472" width="8.5703125" style="4"/>
    <col min="9473" max="9473" width="13.28515625" style="4" bestFit="1" customWidth="1"/>
    <col min="9474" max="9474" width="16.28515625" style="4" customWidth="1"/>
    <col min="9475" max="9475" width="15.28515625" style="4" customWidth="1"/>
    <col min="9476" max="9476" width="14.42578125" style="4" customWidth="1"/>
    <col min="9477" max="9477" width="14.28515625" style="4" bestFit="1" customWidth="1"/>
    <col min="9478" max="9478" width="12.7109375" style="4" customWidth="1"/>
    <col min="9479" max="9479" width="19" style="4" customWidth="1"/>
    <col min="9480" max="9480" width="13" style="4" customWidth="1"/>
    <col min="9481" max="9481" width="11.7109375" style="4" customWidth="1"/>
    <col min="9482" max="9482" width="12.7109375" style="4" customWidth="1"/>
    <col min="9483" max="9483" width="16.28515625" style="4" customWidth="1"/>
    <col min="9484" max="9484" width="12.5703125" style="4" customWidth="1"/>
    <col min="9485" max="9485" width="17.5703125" style="4" customWidth="1"/>
    <col min="9486" max="9486" width="12" style="4" customWidth="1"/>
    <col min="9487" max="9487" width="8.5703125" style="4"/>
    <col min="9488" max="9488" width="12" style="4" customWidth="1"/>
    <col min="9489" max="9489" width="11.42578125" style="4" customWidth="1"/>
    <col min="9490" max="9491" width="12" style="4" customWidth="1"/>
    <col min="9492" max="9728" width="8.5703125" style="4"/>
    <col min="9729" max="9729" width="13.28515625" style="4" bestFit="1" customWidth="1"/>
    <col min="9730" max="9730" width="16.28515625" style="4" customWidth="1"/>
    <col min="9731" max="9731" width="15.28515625" style="4" customWidth="1"/>
    <col min="9732" max="9732" width="14.42578125" style="4" customWidth="1"/>
    <col min="9733" max="9733" width="14.28515625" style="4" bestFit="1" customWidth="1"/>
    <col min="9734" max="9734" width="12.7109375" style="4" customWidth="1"/>
    <col min="9735" max="9735" width="19" style="4" customWidth="1"/>
    <col min="9736" max="9736" width="13" style="4" customWidth="1"/>
    <col min="9737" max="9737" width="11.7109375" style="4" customWidth="1"/>
    <col min="9738" max="9738" width="12.7109375" style="4" customWidth="1"/>
    <col min="9739" max="9739" width="16.28515625" style="4" customWidth="1"/>
    <col min="9740" max="9740" width="12.5703125" style="4" customWidth="1"/>
    <col min="9741" max="9741" width="17.5703125" style="4" customWidth="1"/>
    <col min="9742" max="9742" width="12" style="4" customWidth="1"/>
    <col min="9743" max="9743" width="8.5703125" style="4"/>
    <col min="9744" max="9744" width="12" style="4" customWidth="1"/>
    <col min="9745" max="9745" width="11.42578125" style="4" customWidth="1"/>
    <col min="9746" max="9747" width="12" style="4" customWidth="1"/>
    <col min="9748" max="9984" width="8.5703125" style="4"/>
    <col min="9985" max="9985" width="13.28515625" style="4" bestFit="1" customWidth="1"/>
    <col min="9986" max="9986" width="16.28515625" style="4" customWidth="1"/>
    <col min="9987" max="9987" width="15.28515625" style="4" customWidth="1"/>
    <col min="9988" max="9988" width="14.42578125" style="4" customWidth="1"/>
    <col min="9989" max="9989" width="14.28515625" style="4" bestFit="1" customWidth="1"/>
    <col min="9990" max="9990" width="12.7109375" style="4" customWidth="1"/>
    <col min="9991" max="9991" width="19" style="4" customWidth="1"/>
    <col min="9992" max="9992" width="13" style="4" customWidth="1"/>
    <col min="9993" max="9993" width="11.7109375" style="4" customWidth="1"/>
    <col min="9994" max="9994" width="12.7109375" style="4" customWidth="1"/>
    <col min="9995" max="9995" width="16.28515625" style="4" customWidth="1"/>
    <col min="9996" max="9996" width="12.5703125" style="4" customWidth="1"/>
    <col min="9997" max="9997" width="17.5703125" style="4" customWidth="1"/>
    <col min="9998" max="9998" width="12" style="4" customWidth="1"/>
    <col min="9999" max="9999" width="8.5703125" style="4"/>
    <col min="10000" max="10000" width="12" style="4" customWidth="1"/>
    <col min="10001" max="10001" width="11.42578125" style="4" customWidth="1"/>
    <col min="10002" max="10003" width="12" style="4" customWidth="1"/>
    <col min="10004" max="10240" width="8.5703125" style="4"/>
    <col min="10241" max="10241" width="13.28515625" style="4" bestFit="1" customWidth="1"/>
    <col min="10242" max="10242" width="16.28515625" style="4" customWidth="1"/>
    <col min="10243" max="10243" width="15.28515625" style="4" customWidth="1"/>
    <col min="10244" max="10244" width="14.42578125" style="4" customWidth="1"/>
    <col min="10245" max="10245" width="14.28515625" style="4" bestFit="1" customWidth="1"/>
    <col min="10246" max="10246" width="12.7109375" style="4" customWidth="1"/>
    <col min="10247" max="10247" width="19" style="4" customWidth="1"/>
    <col min="10248" max="10248" width="13" style="4" customWidth="1"/>
    <col min="10249" max="10249" width="11.7109375" style="4" customWidth="1"/>
    <col min="10250" max="10250" width="12.7109375" style="4" customWidth="1"/>
    <col min="10251" max="10251" width="16.28515625" style="4" customWidth="1"/>
    <col min="10252" max="10252" width="12.5703125" style="4" customWidth="1"/>
    <col min="10253" max="10253" width="17.5703125" style="4" customWidth="1"/>
    <col min="10254" max="10254" width="12" style="4" customWidth="1"/>
    <col min="10255" max="10255" width="8.5703125" style="4"/>
    <col min="10256" max="10256" width="12" style="4" customWidth="1"/>
    <col min="10257" max="10257" width="11.42578125" style="4" customWidth="1"/>
    <col min="10258" max="10259" width="12" style="4" customWidth="1"/>
    <col min="10260" max="10496" width="8.5703125" style="4"/>
    <col min="10497" max="10497" width="13.28515625" style="4" bestFit="1" customWidth="1"/>
    <col min="10498" max="10498" width="16.28515625" style="4" customWidth="1"/>
    <col min="10499" max="10499" width="15.28515625" style="4" customWidth="1"/>
    <col min="10500" max="10500" width="14.42578125" style="4" customWidth="1"/>
    <col min="10501" max="10501" width="14.28515625" style="4" bestFit="1" customWidth="1"/>
    <col min="10502" max="10502" width="12.7109375" style="4" customWidth="1"/>
    <col min="10503" max="10503" width="19" style="4" customWidth="1"/>
    <col min="10504" max="10504" width="13" style="4" customWidth="1"/>
    <col min="10505" max="10505" width="11.7109375" style="4" customWidth="1"/>
    <col min="10506" max="10506" width="12.7109375" style="4" customWidth="1"/>
    <col min="10507" max="10507" width="16.28515625" style="4" customWidth="1"/>
    <col min="10508" max="10508" width="12.5703125" style="4" customWidth="1"/>
    <col min="10509" max="10509" width="17.5703125" style="4" customWidth="1"/>
    <col min="10510" max="10510" width="12" style="4" customWidth="1"/>
    <col min="10511" max="10511" width="8.5703125" style="4"/>
    <col min="10512" max="10512" width="12" style="4" customWidth="1"/>
    <col min="10513" max="10513" width="11.42578125" style="4" customWidth="1"/>
    <col min="10514" max="10515" width="12" style="4" customWidth="1"/>
    <col min="10516" max="10752" width="8.5703125" style="4"/>
    <col min="10753" max="10753" width="13.28515625" style="4" bestFit="1" customWidth="1"/>
    <col min="10754" max="10754" width="16.28515625" style="4" customWidth="1"/>
    <col min="10755" max="10755" width="15.28515625" style="4" customWidth="1"/>
    <col min="10756" max="10756" width="14.42578125" style="4" customWidth="1"/>
    <col min="10757" max="10757" width="14.28515625" style="4" bestFit="1" customWidth="1"/>
    <col min="10758" max="10758" width="12.7109375" style="4" customWidth="1"/>
    <col min="10759" max="10759" width="19" style="4" customWidth="1"/>
    <col min="10760" max="10760" width="13" style="4" customWidth="1"/>
    <col min="10761" max="10761" width="11.7109375" style="4" customWidth="1"/>
    <col min="10762" max="10762" width="12.7109375" style="4" customWidth="1"/>
    <col min="10763" max="10763" width="16.28515625" style="4" customWidth="1"/>
    <col min="10764" max="10764" width="12.5703125" style="4" customWidth="1"/>
    <col min="10765" max="10765" width="17.5703125" style="4" customWidth="1"/>
    <col min="10766" max="10766" width="12" style="4" customWidth="1"/>
    <col min="10767" max="10767" width="8.5703125" style="4"/>
    <col min="10768" max="10768" width="12" style="4" customWidth="1"/>
    <col min="10769" max="10769" width="11.42578125" style="4" customWidth="1"/>
    <col min="10770" max="10771" width="12" style="4" customWidth="1"/>
    <col min="10772" max="11008" width="8.5703125" style="4"/>
    <col min="11009" max="11009" width="13.28515625" style="4" bestFit="1" customWidth="1"/>
    <col min="11010" max="11010" width="16.28515625" style="4" customWidth="1"/>
    <col min="11011" max="11011" width="15.28515625" style="4" customWidth="1"/>
    <col min="11012" max="11012" width="14.42578125" style="4" customWidth="1"/>
    <col min="11013" max="11013" width="14.28515625" style="4" bestFit="1" customWidth="1"/>
    <col min="11014" max="11014" width="12.7109375" style="4" customWidth="1"/>
    <col min="11015" max="11015" width="19" style="4" customWidth="1"/>
    <col min="11016" max="11016" width="13" style="4" customWidth="1"/>
    <col min="11017" max="11017" width="11.7109375" style="4" customWidth="1"/>
    <col min="11018" max="11018" width="12.7109375" style="4" customWidth="1"/>
    <col min="11019" max="11019" width="16.28515625" style="4" customWidth="1"/>
    <col min="11020" max="11020" width="12.5703125" style="4" customWidth="1"/>
    <col min="11021" max="11021" width="17.5703125" style="4" customWidth="1"/>
    <col min="11022" max="11022" width="12" style="4" customWidth="1"/>
    <col min="11023" max="11023" width="8.5703125" style="4"/>
    <col min="11024" max="11024" width="12" style="4" customWidth="1"/>
    <col min="11025" max="11025" width="11.42578125" style="4" customWidth="1"/>
    <col min="11026" max="11027" width="12" style="4" customWidth="1"/>
    <col min="11028" max="11264" width="8.5703125" style="4"/>
    <col min="11265" max="11265" width="13.28515625" style="4" bestFit="1" customWidth="1"/>
    <col min="11266" max="11266" width="16.28515625" style="4" customWidth="1"/>
    <col min="11267" max="11267" width="15.28515625" style="4" customWidth="1"/>
    <col min="11268" max="11268" width="14.42578125" style="4" customWidth="1"/>
    <col min="11269" max="11269" width="14.28515625" style="4" bestFit="1" customWidth="1"/>
    <col min="11270" max="11270" width="12.7109375" style="4" customWidth="1"/>
    <col min="11271" max="11271" width="19" style="4" customWidth="1"/>
    <col min="11272" max="11272" width="13" style="4" customWidth="1"/>
    <col min="11273" max="11273" width="11.7109375" style="4" customWidth="1"/>
    <col min="11274" max="11274" width="12.7109375" style="4" customWidth="1"/>
    <col min="11275" max="11275" width="16.28515625" style="4" customWidth="1"/>
    <col min="11276" max="11276" width="12.5703125" style="4" customWidth="1"/>
    <col min="11277" max="11277" width="17.5703125" style="4" customWidth="1"/>
    <col min="11278" max="11278" width="12" style="4" customWidth="1"/>
    <col min="11279" max="11279" width="8.5703125" style="4"/>
    <col min="11280" max="11280" width="12" style="4" customWidth="1"/>
    <col min="11281" max="11281" width="11.42578125" style="4" customWidth="1"/>
    <col min="11282" max="11283" width="12" style="4" customWidth="1"/>
    <col min="11284" max="11520" width="8.5703125" style="4"/>
    <col min="11521" max="11521" width="13.28515625" style="4" bestFit="1" customWidth="1"/>
    <col min="11522" max="11522" width="16.28515625" style="4" customWidth="1"/>
    <col min="11523" max="11523" width="15.28515625" style="4" customWidth="1"/>
    <col min="11524" max="11524" width="14.42578125" style="4" customWidth="1"/>
    <col min="11525" max="11525" width="14.28515625" style="4" bestFit="1" customWidth="1"/>
    <col min="11526" max="11526" width="12.7109375" style="4" customWidth="1"/>
    <col min="11527" max="11527" width="19" style="4" customWidth="1"/>
    <col min="11528" max="11528" width="13" style="4" customWidth="1"/>
    <col min="11529" max="11529" width="11.7109375" style="4" customWidth="1"/>
    <col min="11530" max="11530" width="12.7109375" style="4" customWidth="1"/>
    <col min="11531" max="11531" width="16.28515625" style="4" customWidth="1"/>
    <col min="11532" max="11532" width="12.5703125" style="4" customWidth="1"/>
    <col min="11533" max="11533" width="17.5703125" style="4" customWidth="1"/>
    <col min="11534" max="11534" width="12" style="4" customWidth="1"/>
    <col min="11535" max="11535" width="8.5703125" style="4"/>
    <col min="11536" max="11536" width="12" style="4" customWidth="1"/>
    <col min="11537" max="11537" width="11.42578125" style="4" customWidth="1"/>
    <col min="11538" max="11539" width="12" style="4" customWidth="1"/>
    <col min="11540" max="11776" width="8.5703125" style="4"/>
    <col min="11777" max="11777" width="13.28515625" style="4" bestFit="1" customWidth="1"/>
    <col min="11778" max="11778" width="16.28515625" style="4" customWidth="1"/>
    <col min="11779" max="11779" width="15.28515625" style="4" customWidth="1"/>
    <col min="11780" max="11780" width="14.42578125" style="4" customWidth="1"/>
    <col min="11781" max="11781" width="14.28515625" style="4" bestFit="1" customWidth="1"/>
    <col min="11782" max="11782" width="12.7109375" style="4" customWidth="1"/>
    <col min="11783" max="11783" width="19" style="4" customWidth="1"/>
    <col min="11784" max="11784" width="13" style="4" customWidth="1"/>
    <col min="11785" max="11785" width="11.7109375" style="4" customWidth="1"/>
    <col min="11786" max="11786" width="12.7109375" style="4" customWidth="1"/>
    <col min="11787" max="11787" width="16.28515625" style="4" customWidth="1"/>
    <col min="11788" max="11788" width="12.5703125" style="4" customWidth="1"/>
    <col min="11789" max="11789" width="17.5703125" style="4" customWidth="1"/>
    <col min="11790" max="11790" width="12" style="4" customWidth="1"/>
    <col min="11791" max="11791" width="8.5703125" style="4"/>
    <col min="11792" max="11792" width="12" style="4" customWidth="1"/>
    <col min="11793" max="11793" width="11.42578125" style="4" customWidth="1"/>
    <col min="11794" max="11795" width="12" style="4" customWidth="1"/>
    <col min="11796" max="12032" width="8.5703125" style="4"/>
    <col min="12033" max="12033" width="13.28515625" style="4" bestFit="1" customWidth="1"/>
    <col min="12034" max="12034" width="16.28515625" style="4" customWidth="1"/>
    <col min="12035" max="12035" width="15.28515625" style="4" customWidth="1"/>
    <col min="12036" max="12036" width="14.42578125" style="4" customWidth="1"/>
    <col min="12037" max="12037" width="14.28515625" style="4" bestFit="1" customWidth="1"/>
    <col min="12038" max="12038" width="12.7109375" style="4" customWidth="1"/>
    <col min="12039" max="12039" width="19" style="4" customWidth="1"/>
    <col min="12040" max="12040" width="13" style="4" customWidth="1"/>
    <col min="12041" max="12041" width="11.7109375" style="4" customWidth="1"/>
    <col min="12042" max="12042" width="12.7109375" style="4" customWidth="1"/>
    <col min="12043" max="12043" width="16.28515625" style="4" customWidth="1"/>
    <col min="12044" max="12044" width="12.5703125" style="4" customWidth="1"/>
    <col min="12045" max="12045" width="17.5703125" style="4" customWidth="1"/>
    <col min="12046" max="12046" width="12" style="4" customWidth="1"/>
    <col min="12047" max="12047" width="8.5703125" style="4"/>
    <col min="12048" max="12048" width="12" style="4" customWidth="1"/>
    <col min="12049" max="12049" width="11.42578125" style="4" customWidth="1"/>
    <col min="12050" max="12051" width="12" style="4" customWidth="1"/>
    <col min="12052" max="12288" width="8.5703125" style="4"/>
    <col min="12289" max="12289" width="13.28515625" style="4" bestFit="1" customWidth="1"/>
    <col min="12290" max="12290" width="16.28515625" style="4" customWidth="1"/>
    <col min="12291" max="12291" width="15.28515625" style="4" customWidth="1"/>
    <col min="12292" max="12292" width="14.42578125" style="4" customWidth="1"/>
    <col min="12293" max="12293" width="14.28515625" style="4" bestFit="1" customWidth="1"/>
    <col min="12294" max="12294" width="12.7109375" style="4" customWidth="1"/>
    <col min="12295" max="12295" width="19" style="4" customWidth="1"/>
    <col min="12296" max="12296" width="13" style="4" customWidth="1"/>
    <col min="12297" max="12297" width="11.7109375" style="4" customWidth="1"/>
    <col min="12298" max="12298" width="12.7109375" style="4" customWidth="1"/>
    <col min="12299" max="12299" width="16.28515625" style="4" customWidth="1"/>
    <col min="12300" max="12300" width="12.5703125" style="4" customWidth="1"/>
    <col min="12301" max="12301" width="17.5703125" style="4" customWidth="1"/>
    <col min="12302" max="12302" width="12" style="4" customWidth="1"/>
    <col min="12303" max="12303" width="8.5703125" style="4"/>
    <col min="12304" max="12304" width="12" style="4" customWidth="1"/>
    <col min="12305" max="12305" width="11.42578125" style="4" customWidth="1"/>
    <col min="12306" max="12307" width="12" style="4" customWidth="1"/>
    <col min="12308" max="12544" width="8.5703125" style="4"/>
    <col min="12545" max="12545" width="13.28515625" style="4" bestFit="1" customWidth="1"/>
    <col min="12546" max="12546" width="16.28515625" style="4" customWidth="1"/>
    <col min="12547" max="12547" width="15.28515625" style="4" customWidth="1"/>
    <col min="12548" max="12548" width="14.42578125" style="4" customWidth="1"/>
    <col min="12549" max="12549" width="14.28515625" style="4" bestFit="1" customWidth="1"/>
    <col min="12550" max="12550" width="12.7109375" style="4" customWidth="1"/>
    <col min="12551" max="12551" width="19" style="4" customWidth="1"/>
    <col min="12552" max="12552" width="13" style="4" customWidth="1"/>
    <col min="12553" max="12553" width="11.7109375" style="4" customWidth="1"/>
    <col min="12554" max="12554" width="12.7109375" style="4" customWidth="1"/>
    <col min="12555" max="12555" width="16.28515625" style="4" customWidth="1"/>
    <col min="12556" max="12556" width="12.5703125" style="4" customWidth="1"/>
    <col min="12557" max="12557" width="17.5703125" style="4" customWidth="1"/>
    <col min="12558" max="12558" width="12" style="4" customWidth="1"/>
    <col min="12559" max="12559" width="8.5703125" style="4"/>
    <col min="12560" max="12560" width="12" style="4" customWidth="1"/>
    <col min="12561" max="12561" width="11.42578125" style="4" customWidth="1"/>
    <col min="12562" max="12563" width="12" style="4" customWidth="1"/>
    <col min="12564" max="12800" width="8.5703125" style="4"/>
    <col min="12801" max="12801" width="13.28515625" style="4" bestFit="1" customWidth="1"/>
    <col min="12802" max="12802" width="16.28515625" style="4" customWidth="1"/>
    <col min="12803" max="12803" width="15.28515625" style="4" customWidth="1"/>
    <col min="12804" max="12804" width="14.42578125" style="4" customWidth="1"/>
    <col min="12805" max="12805" width="14.28515625" style="4" bestFit="1" customWidth="1"/>
    <col min="12806" max="12806" width="12.7109375" style="4" customWidth="1"/>
    <col min="12807" max="12807" width="19" style="4" customWidth="1"/>
    <col min="12808" max="12808" width="13" style="4" customWidth="1"/>
    <col min="12809" max="12809" width="11.7109375" style="4" customWidth="1"/>
    <col min="12810" max="12810" width="12.7109375" style="4" customWidth="1"/>
    <col min="12811" max="12811" width="16.28515625" style="4" customWidth="1"/>
    <col min="12812" max="12812" width="12.5703125" style="4" customWidth="1"/>
    <col min="12813" max="12813" width="17.5703125" style="4" customWidth="1"/>
    <col min="12814" max="12814" width="12" style="4" customWidth="1"/>
    <col min="12815" max="12815" width="8.5703125" style="4"/>
    <col min="12816" max="12816" width="12" style="4" customWidth="1"/>
    <col min="12817" max="12817" width="11.42578125" style="4" customWidth="1"/>
    <col min="12818" max="12819" width="12" style="4" customWidth="1"/>
    <col min="12820" max="13056" width="8.5703125" style="4"/>
    <col min="13057" max="13057" width="13.28515625" style="4" bestFit="1" customWidth="1"/>
    <col min="13058" max="13058" width="16.28515625" style="4" customWidth="1"/>
    <col min="13059" max="13059" width="15.28515625" style="4" customWidth="1"/>
    <col min="13060" max="13060" width="14.42578125" style="4" customWidth="1"/>
    <col min="13061" max="13061" width="14.28515625" style="4" bestFit="1" customWidth="1"/>
    <col min="13062" max="13062" width="12.7109375" style="4" customWidth="1"/>
    <col min="13063" max="13063" width="19" style="4" customWidth="1"/>
    <col min="13064" max="13064" width="13" style="4" customWidth="1"/>
    <col min="13065" max="13065" width="11.7109375" style="4" customWidth="1"/>
    <col min="13066" max="13066" width="12.7109375" style="4" customWidth="1"/>
    <col min="13067" max="13067" width="16.28515625" style="4" customWidth="1"/>
    <col min="13068" max="13068" width="12.5703125" style="4" customWidth="1"/>
    <col min="13069" max="13069" width="17.5703125" style="4" customWidth="1"/>
    <col min="13070" max="13070" width="12" style="4" customWidth="1"/>
    <col min="13071" max="13071" width="8.5703125" style="4"/>
    <col min="13072" max="13072" width="12" style="4" customWidth="1"/>
    <col min="13073" max="13073" width="11.42578125" style="4" customWidth="1"/>
    <col min="13074" max="13075" width="12" style="4" customWidth="1"/>
    <col min="13076" max="13312" width="8.5703125" style="4"/>
    <col min="13313" max="13313" width="13.28515625" style="4" bestFit="1" customWidth="1"/>
    <col min="13314" max="13314" width="16.28515625" style="4" customWidth="1"/>
    <col min="13315" max="13315" width="15.28515625" style="4" customWidth="1"/>
    <col min="13316" max="13316" width="14.42578125" style="4" customWidth="1"/>
    <col min="13317" max="13317" width="14.28515625" style="4" bestFit="1" customWidth="1"/>
    <col min="13318" max="13318" width="12.7109375" style="4" customWidth="1"/>
    <col min="13319" max="13319" width="19" style="4" customWidth="1"/>
    <col min="13320" max="13320" width="13" style="4" customWidth="1"/>
    <col min="13321" max="13321" width="11.7109375" style="4" customWidth="1"/>
    <col min="13322" max="13322" width="12.7109375" style="4" customWidth="1"/>
    <col min="13323" max="13323" width="16.28515625" style="4" customWidth="1"/>
    <col min="13324" max="13324" width="12.5703125" style="4" customWidth="1"/>
    <col min="13325" max="13325" width="17.5703125" style="4" customWidth="1"/>
    <col min="13326" max="13326" width="12" style="4" customWidth="1"/>
    <col min="13327" max="13327" width="8.5703125" style="4"/>
    <col min="13328" max="13328" width="12" style="4" customWidth="1"/>
    <col min="13329" max="13329" width="11.42578125" style="4" customWidth="1"/>
    <col min="13330" max="13331" width="12" style="4" customWidth="1"/>
    <col min="13332" max="13568" width="8.5703125" style="4"/>
    <col min="13569" max="13569" width="13.28515625" style="4" bestFit="1" customWidth="1"/>
    <col min="13570" max="13570" width="16.28515625" style="4" customWidth="1"/>
    <col min="13571" max="13571" width="15.28515625" style="4" customWidth="1"/>
    <col min="13572" max="13572" width="14.42578125" style="4" customWidth="1"/>
    <col min="13573" max="13573" width="14.28515625" style="4" bestFit="1" customWidth="1"/>
    <col min="13574" max="13574" width="12.7109375" style="4" customWidth="1"/>
    <col min="13575" max="13575" width="19" style="4" customWidth="1"/>
    <col min="13576" max="13576" width="13" style="4" customWidth="1"/>
    <col min="13577" max="13577" width="11.7109375" style="4" customWidth="1"/>
    <col min="13578" max="13578" width="12.7109375" style="4" customWidth="1"/>
    <col min="13579" max="13579" width="16.28515625" style="4" customWidth="1"/>
    <col min="13580" max="13580" width="12.5703125" style="4" customWidth="1"/>
    <col min="13581" max="13581" width="17.5703125" style="4" customWidth="1"/>
    <col min="13582" max="13582" width="12" style="4" customWidth="1"/>
    <col min="13583" max="13583" width="8.5703125" style="4"/>
    <col min="13584" max="13584" width="12" style="4" customWidth="1"/>
    <col min="13585" max="13585" width="11.42578125" style="4" customWidth="1"/>
    <col min="13586" max="13587" width="12" style="4" customWidth="1"/>
    <col min="13588" max="13824" width="8.5703125" style="4"/>
    <col min="13825" max="13825" width="13.28515625" style="4" bestFit="1" customWidth="1"/>
    <col min="13826" max="13826" width="16.28515625" style="4" customWidth="1"/>
    <col min="13827" max="13827" width="15.28515625" style="4" customWidth="1"/>
    <col min="13828" max="13828" width="14.42578125" style="4" customWidth="1"/>
    <col min="13829" max="13829" width="14.28515625" style="4" bestFit="1" customWidth="1"/>
    <col min="13830" max="13830" width="12.7109375" style="4" customWidth="1"/>
    <col min="13831" max="13831" width="19" style="4" customWidth="1"/>
    <col min="13832" max="13832" width="13" style="4" customWidth="1"/>
    <col min="13833" max="13833" width="11.7109375" style="4" customWidth="1"/>
    <col min="13834" max="13834" width="12.7109375" style="4" customWidth="1"/>
    <col min="13835" max="13835" width="16.28515625" style="4" customWidth="1"/>
    <col min="13836" max="13836" width="12.5703125" style="4" customWidth="1"/>
    <col min="13837" max="13837" width="17.5703125" style="4" customWidth="1"/>
    <col min="13838" max="13838" width="12" style="4" customWidth="1"/>
    <col min="13839" max="13839" width="8.5703125" style="4"/>
    <col min="13840" max="13840" width="12" style="4" customWidth="1"/>
    <col min="13841" max="13841" width="11.42578125" style="4" customWidth="1"/>
    <col min="13842" max="13843" width="12" style="4" customWidth="1"/>
    <col min="13844" max="14080" width="8.5703125" style="4"/>
    <col min="14081" max="14081" width="13.28515625" style="4" bestFit="1" customWidth="1"/>
    <col min="14082" max="14082" width="16.28515625" style="4" customWidth="1"/>
    <col min="14083" max="14083" width="15.28515625" style="4" customWidth="1"/>
    <col min="14084" max="14084" width="14.42578125" style="4" customWidth="1"/>
    <col min="14085" max="14085" width="14.28515625" style="4" bestFit="1" customWidth="1"/>
    <col min="14086" max="14086" width="12.7109375" style="4" customWidth="1"/>
    <col min="14087" max="14087" width="19" style="4" customWidth="1"/>
    <col min="14088" max="14088" width="13" style="4" customWidth="1"/>
    <col min="14089" max="14089" width="11.7109375" style="4" customWidth="1"/>
    <col min="14090" max="14090" width="12.7109375" style="4" customWidth="1"/>
    <col min="14091" max="14091" width="16.28515625" style="4" customWidth="1"/>
    <col min="14092" max="14092" width="12.5703125" style="4" customWidth="1"/>
    <col min="14093" max="14093" width="17.5703125" style="4" customWidth="1"/>
    <col min="14094" max="14094" width="12" style="4" customWidth="1"/>
    <col min="14095" max="14095" width="8.5703125" style="4"/>
    <col min="14096" max="14096" width="12" style="4" customWidth="1"/>
    <col min="14097" max="14097" width="11.42578125" style="4" customWidth="1"/>
    <col min="14098" max="14099" width="12" style="4" customWidth="1"/>
    <col min="14100" max="14336" width="8.5703125" style="4"/>
    <col min="14337" max="14337" width="13.28515625" style="4" bestFit="1" customWidth="1"/>
    <col min="14338" max="14338" width="16.28515625" style="4" customWidth="1"/>
    <col min="14339" max="14339" width="15.28515625" style="4" customWidth="1"/>
    <col min="14340" max="14340" width="14.42578125" style="4" customWidth="1"/>
    <col min="14341" max="14341" width="14.28515625" style="4" bestFit="1" customWidth="1"/>
    <col min="14342" max="14342" width="12.7109375" style="4" customWidth="1"/>
    <col min="14343" max="14343" width="19" style="4" customWidth="1"/>
    <col min="14344" max="14344" width="13" style="4" customWidth="1"/>
    <col min="14345" max="14345" width="11.7109375" style="4" customWidth="1"/>
    <col min="14346" max="14346" width="12.7109375" style="4" customWidth="1"/>
    <col min="14347" max="14347" width="16.28515625" style="4" customWidth="1"/>
    <col min="14348" max="14348" width="12.5703125" style="4" customWidth="1"/>
    <col min="14349" max="14349" width="17.5703125" style="4" customWidth="1"/>
    <col min="14350" max="14350" width="12" style="4" customWidth="1"/>
    <col min="14351" max="14351" width="8.5703125" style="4"/>
    <col min="14352" max="14352" width="12" style="4" customWidth="1"/>
    <col min="14353" max="14353" width="11.42578125" style="4" customWidth="1"/>
    <col min="14354" max="14355" width="12" style="4" customWidth="1"/>
    <col min="14356" max="14592" width="8.5703125" style="4"/>
    <col min="14593" max="14593" width="13.28515625" style="4" bestFit="1" customWidth="1"/>
    <col min="14594" max="14594" width="16.28515625" style="4" customWidth="1"/>
    <col min="14595" max="14595" width="15.28515625" style="4" customWidth="1"/>
    <col min="14596" max="14596" width="14.42578125" style="4" customWidth="1"/>
    <col min="14597" max="14597" width="14.28515625" style="4" bestFit="1" customWidth="1"/>
    <col min="14598" max="14598" width="12.7109375" style="4" customWidth="1"/>
    <col min="14599" max="14599" width="19" style="4" customWidth="1"/>
    <col min="14600" max="14600" width="13" style="4" customWidth="1"/>
    <col min="14601" max="14601" width="11.7109375" style="4" customWidth="1"/>
    <col min="14602" max="14602" width="12.7109375" style="4" customWidth="1"/>
    <col min="14603" max="14603" width="16.28515625" style="4" customWidth="1"/>
    <col min="14604" max="14604" width="12.5703125" style="4" customWidth="1"/>
    <col min="14605" max="14605" width="17.5703125" style="4" customWidth="1"/>
    <col min="14606" max="14606" width="12" style="4" customWidth="1"/>
    <col min="14607" max="14607" width="8.5703125" style="4"/>
    <col min="14608" max="14608" width="12" style="4" customWidth="1"/>
    <col min="14609" max="14609" width="11.42578125" style="4" customWidth="1"/>
    <col min="14610" max="14611" width="12" style="4" customWidth="1"/>
    <col min="14612" max="14848" width="8.5703125" style="4"/>
    <col min="14849" max="14849" width="13.28515625" style="4" bestFit="1" customWidth="1"/>
    <col min="14850" max="14850" width="16.28515625" style="4" customWidth="1"/>
    <col min="14851" max="14851" width="15.28515625" style="4" customWidth="1"/>
    <col min="14852" max="14852" width="14.42578125" style="4" customWidth="1"/>
    <col min="14853" max="14853" width="14.28515625" style="4" bestFit="1" customWidth="1"/>
    <col min="14854" max="14854" width="12.7109375" style="4" customWidth="1"/>
    <col min="14855" max="14855" width="19" style="4" customWidth="1"/>
    <col min="14856" max="14856" width="13" style="4" customWidth="1"/>
    <col min="14857" max="14857" width="11.7109375" style="4" customWidth="1"/>
    <col min="14858" max="14858" width="12.7109375" style="4" customWidth="1"/>
    <col min="14859" max="14859" width="16.28515625" style="4" customWidth="1"/>
    <col min="14860" max="14860" width="12.5703125" style="4" customWidth="1"/>
    <col min="14861" max="14861" width="17.5703125" style="4" customWidth="1"/>
    <col min="14862" max="14862" width="12" style="4" customWidth="1"/>
    <col min="14863" max="14863" width="8.5703125" style="4"/>
    <col min="14864" max="14864" width="12" style="4" customWidth="1"/>
    <col min="14865" max="14865" width="11.42578125" style="4" customWidth="1"/>
    <col min="14866" max="14867" width="12" style="4" customWidth="1"/>
    <col min="14868" max="15104" width="8.5703125" style="4"/>
    <col min="15105" max="15105" width="13.28515625" style="4" bestFit="1" customWidth="1"/>
    <col min="15106" max="15106" width="16.28515625" style="4" customWidth="1"/>
    <col min="15107" max="15107" width="15.28515625" style="4" customWidth="1"/>
    <col min="15108" max="15108" width="14.42578125" style="4" customWidth="1"/>
    <col min="15109" max="15109" width="14.28515625" style="4" bestFit="1" customWidth="1"/>
    <col min="15110" max="15110" width="12.7109375" style="4" customWidth="1"/>
    <col min="15111" max="15111" width="19" style="4" customWidth="1"/>
    <col min="15112" max="15112" width="13" style="4" customWidth="1"/>
    <col min="15113" max="15113" width="11.7109375" style="4" customWidth="1"/>
    <col min="15114" max="15114" width="12.7109375" style="4" customWidth="1"/>
    <col min="15115" max="15115" width="16.28515625" style="4" customWidth="1"/>
    <col min="15116" max="15116" width="12.5703125" style="4" customWidth="1"/>
    <col min="15117" max="15117" width="17.5703125" style="4" customWidth="1"/>
    <col min="15118" max="15118" width="12" style="4" customWidth="1"/>
    <col min="15119" max="15119" width="8.5703125" style="4"/>
    <col min="15120" max="15120" width="12" style="4" customWidth="1"/>
    <col min="15121" max="15121" width="11.42578125" style="4" customWidth="1"/>
    <col min="15122" max="15123" width="12" style="4" customWidth="1"/>
    <col min="15124" max="15360" width="8.5703125" style="4"/>
    <col min="15361" max="15361" width="13.28515625" style="4" bestFit="1" customWidth="1"/>
    <col min="15362" max="15362" width="16.28515625" style="4" customWidth="1"/>
    <col min="15363" max="15363" width="15.28515625" style="4" customWidth="1"/>
    <col min="15364" max="15364" width="14.42578125" style="4" customWidth="1"/>
    <col min="15365" max="15365" width="14.28515625" style="4" bestFit="1" customWidth="1"/>
    <col min="15366" max="15366" width="12.7109375" style="4" customWidth="1"/>
    <col min="15367" max="15367" width="19" style="4" customWidth="1"/>
    <col min="15368" max="15368" width="13" style="4" customWidth="1"/>
    <col min="15369" max="15369" width="11.7109375" style="4" customWidth="1"/>
    <col min="15370" max="15370" width="12.7109375" style="4" customWidth="1"/>
    <col min="15371" max="15371" width="16.28515625" style="4" customWidth="1"/>
    <col min="15372" max="15372" width="12.5703125" style="4" customWidth="1"/>
    <col min="15373" max="15373" width="17.5703125" style="4" customWidth="1"/>
    <col min="15374" max="15374" width="12" style="4" customWidth="1"/>
    <col min="15375" max="15375" width="8.5703125" style="4"/>
    <col min="15376" max="15376" width="12" style="4" customWidth="1"/>
    <col min="15377" max="15377" width="11.42578125" style="4" customWidth="1"/>
    <col min="15378" max="15379" width="12" style="4" customWidth="1"/>
    <col min="15380" max="15616" width="8.5703125" style="4"/>
    <col min="15617" max="15617" width="13.28515625" style="4" bestFit="1" customWidth="1"/>
    <col min="15618" max="15618" width="16.28515625" style="4" customWidth="1"/>
    <col min="15619" max="15619" width="15.28515625" style="4" customWidth="1"/>
    <col min="15620" max="15620" width="14.42578125" style="4" customWidth="1"/>
    <col min="15621" max="15621" width="14.28515625" style="4" bestFit="1" customWidth="1"/>
    <col min="15622" max="15622" width="12.7109375" style="4" customWidth="1"/>
    <col min="15623" max="15623" width="19" style="4" customWidth="1"/>
    <col min="15624" max="15624" width="13" style="4" customWidth="1"/>
    <col min="15625" max="15625" width="11.7109375" style="4" customWidth="1"/>
    <col min="15626" max="15626" width="12.7109375" style="4" customWidth="1"/>
    <col min="15627" max="15627" width="16.28515625" style="4" customWidth="1"/>
    <col min="15628" max="15628" width="12.5703125" style="4" customWidth="1"/>
    <col min="15629" max="15629" width="17.5703125" style="4" customWidth="1"/>
    <col min="15630" max="15630" width="12" style="4" customWidth="1"/>
    <col min="15631" max="15631" width="8.5703125" style="4"/>
    <col min="15632" max="15632" width="12" style="4" customWidth="1"/>
    <col min="15633" max="15633" width="11.42578125" style="4" customWidth="1"/>
    <col min="15634" max="15635" width="12" style="4" customWidth="1"/>
    <col min="15636" max="15872" width="8.5703125" style="4"/>
    <col min="15873" max="15873" width="13.28515625" style="4" bestFit="1" customWidth="1"/>
    <col min="15874" max="15874" width="16.28515625" style="4" customWidth="1"/>
    <col min="15875" max="15875" width="15.28515625" style="4" customWidth="1"/>
    <col min="15876" max="15876" width="14.42578125" style="4" customWidth="1"/>
    <col min="15877" max="15877" width="14.28515625" style="4" bestFit="1" customWidth="1"/>
    <col min="15878" max="15878" width="12.7109375" style="4" customWidth="1"/>
    <col min="15879" max="15879" width="19" style="4" customWidth="1"/>
    <col min="15880" max="15880" width="13" style="4" customWidth="1"/>
    <col min="15881" max="15881" width="11.7109375" style="4" customWidth="1"/>
    <col min="15882" max="15882" width="12.7109375" style="4" customWidth="1"/>
    <col min="15883" max="15883" width="16.28515625" style="4" customWidth="1"/>
    <col min="15884" max="15884" width="12.5703125" style="4" customWidth="1"/>
    <col min="15885" max="15885" width="17.5703125" style="4" customWidth="1"/>
    <col min="15886" max="15886" width="12" style="4" customWidth="1"/>
    <col min="15887" max="15887" width="8.5703125" style="4"/>
    <col min="15888" max="15888" width="12" style="4" customWidth="1"/>
    <col min="15889" max="15889" width="11.42578125" style="4" customWidth="1"/>
    <col min="15890" max="15891" width="12" style="4" customWidth="1"/>
    <col min="15892" max="16128" width="8.5703125" style="4"/>
    <col min="16129" max="16129" width="13.28515625" style="4" bestFit="1" customWidth="1"/>
    <col min="16130" max="16130" width="16.28515625" style="4" customWidth="1"/>
    <col min="16131" max="16131" width="15.28515625" style="4" customWidth="1"/>
    <col min="16132" max="16132" width="14.42578125" style="4" customWidth="1"/>
    <col min="16133" max="16133" width="14.28515625" style="4" bestFit="1" customWidth="1"/>
    <col min="16134" max="16134" width="12.7109375" style="4" customWidth="1"/>
    <col min="16135" max="16135" width="19" style="4" customWidth="1"/>
    <col min="16136" max="16136" width="13" style="4" customWidth="1"/>
    <col min="16137" max="16137" width="11.7109375" style="4" customWidth="1"/>
    <col min="16138" max="16138" width="12.7109375" style="4" customWidth="1"/>
    <col min="16139" max="16139" width="16.28515625" style="4" customWidth="1"/>
    <col min="16140" max="16140" width="12.5703125" style="4" customWidth="1"/>
    <col min="16141" max="16141" width="17.5703125" style="4" customWidth="1"/>
    <col min="16142" max="16142" width="12" style="4" customWidth="1"/>
    <col min="16143" max="16143" width="8.5703125" style="4"/>
    <col min="16144" max="16144" width="12" style="4" customWidth="1"/>
    <col min="16145" max="16145" width="11.42578125" style="4" customWidth="1"/>
    <col min="16146" max="16147" width="12" style="4" customWidth="1"/>
    <col min="16148" max="16384" width="8.5703125" style="4"/>
  </cols>
  <sheetData>
    <row r="1" spans="1:16" ht="14.25" customHeight="1" x14ac:dyDescent="0.25">
      <c r="A1" s="279" t="s">
        <v>0</v>
      </c>
      <c r="B1" s="280"/>
      <c r="C1" s="280"/>
      <c r="D1" s="1"/>
      <c r="E1" s="2"/>
      <c r="F1" s="3"/>
      <c r="I1" s="286" t="s">
        <v>197</v>
      </c>
      <c r="J1" s="287"/>
      <c r="K1" s="287"/>
      <c r="L1" s="288"/>
      <c r="M1" s="5"/>
    </row>
    <row r="2" spans="1:16" ht="12.75" customHeight="1" x14ac:dyDescent="0.25">
      <c r="A2" s="290" t="s">
        <v>2</v>
      </c>
      <c r="B2" s="291"/>
      <c r="C2" s="291"/>
      <c r="D2" s="6"/>
      <c r="E2" s="7"/>
      <c r="F2" s="8"/>
      <c r="H2" s="9"/>
      <c r="I2" s="10"/>
      <c r="J2" s="11"/>
      <c r="K2" s="11"/>
      <c r="L2" s="12"/>
    </row>
    <row r="3" spans="1:16" ht="19.5" customHeight="1" thickBot="1" x14ac:dyDescent="0.3">
      <c r="A3" s="292" t="s">
        <v>3</v>
      </c>
      <c r="B3" s="293" t="s">
        <v>4</v>
      </c>
      <c r="C3" s="293" t="s">
        <v>4</v>
      </c>
      <c r="D3" s="13"/>
      <c r="E3" s="14"/>
      <c r="F3" s="15"/>
      <c r="I3" s="16"/>
      <c r="J3" s="17"/>
      <c r="K3" s="17"/>
      <c r="L3" s="18"/>
    </row>
    <row r="4" spans="1:16" ht="16.5" customHeight="1" x14ac:dyDescent="0.25">
      <c r="A4" s="19"/>
      <c r="B4" s="19"/>
      <c r="C4" s="19"/>
      <c r="D4" s="19"/>
      <c r="E4" s="19"/>
      <c r="F4" s="19"/>
      <c r="G4" s="19"/>
      <c r="H4" s="19"/>
      <c r="I4" s="19"/>
      <c r="J4" s="19"/>
      <c r="K4" s="19"/>
      <c r="L4" s="19"/>
      <c r="M4" s="21"/>
    </row>
    <row r="5" spans="1:16" ht="19.5" customHeight="1" x14ac:dyDescent="0.25">
      <c r="A5" s="324" t="s">
        <v>175</v>
      </c>
      <c r="B5" s="325"/>
      <c r="C5" s="325"/>
      <c r="D5" s="325"/>
      <c r="E5" s="325"/>
      <c r="F5" s="325"/>
      <c r="G5" s="325"/>
      <c r="H5" s="325"/>
      <c r="I5" s="325"/>
      <c r="J5" s="325"/>
      <c r="K5" s="325"/>
      <c r="L5" s="325"/>
      <c r="M5" s="325"/>
    </row>
    <row r="6" spans="1:16" ht="46.5" customHeight="1" x14ac:dyDescent="0.25">
      <c r="A6" s="275" t="s">
        <v>152</v>
      </c>
      <c r="B6" s="22" t="s">
        <v>6</v>
      </c>
      <c r="C6" s="22" t="s">
        <v>164</v>
      </c>
      <c r="D6" s="22" t="s">
        <v>161</v>
      </c>
      <c r="E6" s="250" t="s">
        <v>153</v>
      </c>
      <c r="F6" s="100"/>
      <c r="G6" s="22" t="s">
        <v>28</v>
      </c>
      <c r="H6" s="244" t="s">
        <v>154</v>
      </c>
      <c r="I6" s="244" t="s">
        <v>155</v>
      </c>
      <c r="J6" s="244" t="s">
        <v>156</v>
      </c>
      <c r="K6" s="119" t="s">
        <v>32</v>
      </c>
      <c r="L6" s="155" t="s">
        <v>46</v>
      </c>
      <c r="M6" s="155" t="s">
        <v>47</v>
      </c>
    </row>
    <row r="7" spans="1:16" ht="44.25"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5">
        <f>+G7+H7+I7+J7</f>
        <v>82844.94745800001</v>
      </c>
      <c r="L7" s="128">
        <v>0</v>
      </c>
      <c r="M7" s="95">
        <f t="shared" ref="M7:M8" si="0">+ROUND(K7*L7,2)</f>
        <v>0</v>
      </c>
    </row>
    <row r="8" spans="1:16" ht="46.5"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5">
        <f>+G8+H8+I8+J8</f>
        <v>59212.128714916675</v>
      </c>
      <c r="L8" s="128">
        <v>7</v>
      </c>
      <c r="M8" s="95">
        <f t="shared" si="0"/>
        <v>414484.9</v>
      </c>
    </row>
    <row r="9" spans="1:16" ht="19.5" customHeight="1" x14ac:dyDescent="0.25">
      <c r="A9" s="26"/>
      <c r="B9" s="26"/>
      <c r="C9" s="26"/>
      <c r="D9" s="26"/>
      <c r="E9" s="26"/>
      <c r="F9" s="26"/>
      <c r="G9" s="26"/>
      <c r="H9" s="26"/>
      <c r="I9" s="26"/>
      <c r="J9" s="26"/>
      <c r="K9" s="26"/>
      <c r="L9" s="26"/>
      <c r="M9" s="26"/>
    </row>
    <row r="10" spans="1:16" ht="66" customHeight="1" x14ac:dyDescent="0.25">
      <c r="A10" s="278" t="s">
        <v>5</v>
      </c>
      <c r="B10" s="22" t="s">
        <v>6</v>
      </c>
      <c r="C10" s="22" t="s">
        <v>27</v>
      </c>
      <c r="D10" s="22" t="s">
        <v>148</v>
      </c>
      <c r="E10" s="22"/>
      <c r="F10" s="22"/>
      <c r="G10" s="22" t="s">
        <v>28</v>
      </c>
      <c r="H10" s="22" t="s">
        <v>29</v>
      </c>
      <c r="I10" s="22" t="s">
        <v>30</v>
      </c>
      <c r="J10" s="22" t="s">
        <v>31</v>
      </c>
      <c r="K10" s="119" t="s">
        <v>32</v>
      </c>
      <c r="L10" s="155" t="s">
        <v>46</v>
      </c>
      <c r="M10" s="155" t="s">
        <v>47</v>
      </c>
    </row>
    <row r="11" spans="1:16" ht="18" customHeight="1" x14ac:dyDescent="0.25">
      <c r="A11" s="278"/>
      <c r="B11" s="23" t="s">
        <v>86</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81"/>
      <c r="M11" s="95">
        <f>+ROUND(K11*L11,2)</f>
        <v>0</v>
      </c>
    </row>
    <row r="12" spans="1:16" ht="18" customHeight="1" x14ac:dyDescent="0.25">
      <c r="A12" s="278"/>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81">
        <v>0</v>
      </c>
      <c r="M12" s="95">
        <f>+ROUND(K12*L12,2)</f>
        <v>0</v>
      </c>
      <c r="N12" s="25"/>
      <c r="P12" s="9"/>
    </row>
    <row r="13" spans="1:16" ht="14.25" customHeight="1" x14ac:dyDescent="0.25">
      <c r="A13" s="26"/>
      <c r="B13" s="27"/>
      <c r="C13" s="92"/>
      <c r="D13" s="92"/>
      <c r="E13" s="92"/>
      <c r="F13" s="92"/>
      <c r="G13" s="92"/>
      <c r="H13" s="92"/>
      <c r="I13" s="92"/>
      <c r="J13" s="92"/>
      <c r="K13" s="92"/>
      <c r="L13" s="93"/>
      <c r="M13" s="92"/>
      <c r="N13" s="25"/>
      <c r="O13" s="9"/>
      <c r="P13" s="9"/>
    </row>
    <row r="14" spans="1:16" ht="84" customHeight="1" x14ac:dyDescent="0.25">
      <c r="A14" s="278" t="s">
        <v>84</v>
      </c>
      <c r="B14" s="28"/>
      <c r="C14" s="22" t="s">
        <v>37</v>
      </c>
      <c r="D14" s="22" t="s">
        <v>149</v>
      </c>
      <c r="E14" s="22" t="s">
        <v>38</v>
      </c>
      <c r="F14" s="22" t="s">
        <v>72</v>
      </c>
      <c r="G14" s="22" t="s">
        <v>39</v>
      </c>
      <c r="H14" s="22" t="s">
        <v>29</v>
      </c>
      <c r="I14" s="22" t="s">
        <v>40</v>
      </c>
      <c r="J14" s="22" t="s">
        <v>41</v>
      </c>
      <c r="K14" s="119" t="s">
        <v>42</v>
      </c>
      <c r="L14" s="155" t="s">
        <v>46</v>
      </c>
      <c r="M14" s="155" t="s">
        <v>47</v>
      </c>
      <c r="P14" s="9"/>
    </row>
    <row r="15" spans="1:16" ht="15.75" customHeight="1" x14ac:dyDescent="0.25">
      <c r="A15" s="278"/>
      <c r="B15" s="29" t="s">
        <v>13</v>
      </c>
      <c r="C15" s="94">
        <v>23501.93</v>
      </c>
      <c r="D15" s="71">
        <f>75.38*12</f>
        <v>904.56</v>
      </c>
      <c r="E15" s="82"/>
      <c r="F15" s="72">
        <f>+ROUND((C15+D15+E15)/12,2)</f>
        <v>2033.87</v>
      </c>
      <c r="G15" s="82">
        <f>+F15+D15+C15+E15</f>
        <v>26440.36</v>
      </c>
      <c r="H15" s="91">
        <f>G15*24.2%</f>
        <v>6398.5671199999997</v>
      </c>
      <c r="I15" s="91">
        <f>G15*7.1%*80%</f>
        <v>1501.8124479999999</v>
      </c>
      <c r="J15" s="91">
        <f>G15*8.5%</f>
        <v>2247.4306000000001</v>
      </c>
      <c r="K15" s="154">
        <f>+ROUND(+G15+H15+I15+J15,2)</f>
        <v>36588.17</v>
      </c>
      <c r="L15" s="81">
        <v>14</v>
      </c>
      <c r="M15" s="95">
        <f>+ROUND(K15*L15,2)</f>
        <v>512234.38</v>
      </c>
    </row>
    <row r="16" spans="1:16" x14ac:dyDescent="0.25">
      <c r="A16" s="278"/>
      <c r="B16" s="30"/>
      <c r="C16" s="76"/>
      <c r="D16" s="74"/>
      <c r="E16" s="79"/>
      <c r="F16" s="76"/>
      <c r="G16" s="76"/>
      <c r="H16" s="76"/>
      <c r="I16" s="76"/>
      <c r="J16" s="76"/>
      <c r="K16" s="76"/>
      <c r="L16" s="76"/>
      <c r="M16" s="76"/>
    </row>
    <row r="17" spans="1:13" x14ac:dyDescent="0.25">
      <c r="A17" s="278"/>
      <c r="B17" s="29" t="s">
        <v>14</v>
      </c>
      <c r="C17" s="94">
        <v>19351.97</v>
      </c>
      <c r="D17" s="71">
        <f>62.06*12</f>
        <v>744.72</v>
      </c>
      <c r="E17" s="82"/>
      <c r="F17" s="72">
        <f>+ROUND((C17+D17+E17)/12,2)</f>
        <v>1674.72</v>
      </c>
      <c r="G17" s="82">
        <f>+F17+D17+C17+E17</f>
        <v>21771.41</v>
      </c>
      <c r="H17" s="91">
        <f>G17*24.2%</f>
        <v>5268.6812199999995</v>
      </c>
      <c r="I17" s="91">
        <f>G17*7.1%*80%</f>
        <v>1236.616088</v>
      </c>
      <c r="J17" s="91">
        <f>G17*8.5%</f>
        <v>1850.5698500000001</v>
      </c>
      <c r="K17" s="154">
        <f>+ROUND(+G17+H17+I17+J17,2)</f>
        <v>30127.279999999999</v>
      </c>
      <c r="L17" s="81">
        <v>18</v>
      </c>
      <c r="M17" s="95">
        <f>+ROUND(K17*L17,2)</f>
        <v>542291.04</v>
      </c>
    </row>
    <row r="18" spans="1:13" x14ac:dyDescent="0.25">
      <c r="A18" s="278"/>
      <c r="B18" s="32"/>
      <c r="C18" s="79"/>
      <c r="D18" s="74"/>
      <c r="E18" s="79"/>
      <c r="F18" s="79"/>
      <c r="G18" s="76"/>
      <c r="H18" s="79"/>
      <c r="I18" s="79"/>
      <c r="J18" s="79"/>
      <c r="K18" s="79"/>
      <c r="L18" s="79"/>
      <c r="M18" s="79"/>
    </row>
    <row r="19" spans="1:13" x14ac:dyDescent="0.25">
      <c r="A19" s="278"/>
      <c r="B19" s="29" t="s">
        <v>15</v>
      </c>
      <c r="C19" s="94">
        <v>18390.84</v>
      </c>
      <c r="D19" s="71">
        <f>58.98*12</f>
        <v>707.76</v>
      </c>
      <c r="E19" s="82"/>
      <c r="F19" s="72">
        <f>+ROUND((C19+D19+E19)/12,2)</f>
        <v>1591.55</v>
      </c>
      <c r="G19" s="82">
        <f>+F19+D19+C19+E19</f>
        <v>20690.150000000001</v>
      </c>
      <c r="H19" s="91">
        <f>G19*24.2%</f>
        <v>5007.0163000000002</v>
      </c>
      <c r="I19" s="91">
        <f>G19*7.1%*80%</f>
        <v>1175.2005200000001</v>
      </c>
      <c r="J19" s="91">
        <f>G19*8.5%</f>
        <v>1758.6627500000002</v>
      </c>
      <c r="K19" s="154">
        <f>+ROUND(+G19+H19+I19+J19,2)</f>
        <v>28631.03</v>
      </c>
      <c r="L19" s="81">
        <v>2</v>
      </c>
      <c r="M19" s="95">
        <f>+ROUND(K19*L19,2)</f>
        <v>57262.06</v>
      </c>
    </row>
    <row r="20" spans="1:13" x14ac:dyDescent="0.25">
      <c r="A20" s="278"/>
      <c r="B20" s="30"/>
      <c r="C20" s="59"/>
      <c r="D20" s="60"/>
      <c r="E20" s="60"/>
      <c r="F20" s="59"/>
      <c r="G20" s="59"/>
      <c r="H20" s="61"/>
      <c r="I20" s="61"/>
      <c r="J20" s="61"/>
      <c r="K20" s="61"/>
      <c r="L20" s="61"/>
      <c r="M20" s="61"/>
    </row>
    <row r="21" spans="1:13" ht="33" customHeight="1" x14ac:dyDescent="0.25">
      <c r="B21" s="7"/>
      <c r="C21" s="62"/>
      <c r="D21" s="63"/>
      <c r="E21" s="63"/>
      <c r="F21" s="62"/>
      <c r="G21" s="25"/>
      <c r="H21" s="25"/>
      <c r="I21" s="64" t="s">
        <v>17</v>
      </c>
      <c r="J21" s="157" t="s">
        <v>18</v>
      </c>
      <c r="K21" s="158"/>
      <c r="L21" s="156">
        <f>+L11</f>
        <v>0</v>
      </c>
      <c r="M21" s="156">
        <f>+M11</f>
        <v>0</v>
      </c>
    </row>
    <row r="22" spans="1:13" ht="29.25" customHeight="1" x14ac:dyDescent="0.25">
      <c r="B22"/>
      <c r="C22"/>
      <c r="D22" s="7"/>
      <c r="E22" s="7"/>
      <c r="F22"/>
      <c r="G22"/>
      <c r="H22"/>
      <c r="I22" s="64" t="s">
        <v>17</v>
      </c>
      <c r="J22" s="140" t="s">
        <v>162</v>
      </c>
      <c r="K22" s="100"/>
      <c r="L22" s="156">
        <f>+SUM(L12:L20)+L7+L8</f>
        <v>41</v>
      </c>
      <c r="M22" s="95">
        <f>+SUM(M12:M20)+M7+M8</f>
        <v>1526272.38</v>
      </c>
    </row>
    <row r="23" spans="1:13" ht="37.5" customHeight="1" x14ac:dyDescent="0.3">
      <c r="B23"/>
      <c r="C23"/>
      <c r="D23"/>
      <c r="E23"/>
      <c r="F23"/>
      <c r="G23"/>
      <c r="H23"/>
      <c r="I23"/>
      <c r="J23" s="169" t="s">
        <v>19</v>
      </c>
      <c r="K23" s="161"/>
      <c r="L23" s="141">
        <f>+SUM(L7:L20)</f>
        <v>41</v>
      </c>
      <c r="M23" s="142">
        <f>+SUM(M7:M20)</f>
        <v>1526272.3800000001</v>
      </c>
    </row>
    <row r="24" spans="1:13" ht="18.75" customHeight="1" x14ac:dyDescent="0.25">
      <c r="K24" s="31"/>
      <c r="L24" s="31"/>
      <c r="M24" s="31"/>
    </row>
    <row r="25" spans="1:13" ht="16.5" thickBot="1" x14ac:dyDescent="0.3"/>
    <row r="26" spans="1:13" ht="16.5" x14ac:dyDescent="0.25">
      <c r="A26" s="312" t="s">
        <v>62</v>
      </c>
      <c r="B26" s="313"/>
      <c r="C26" s="313"/>
      <c r="D26" s="313"/>
      <c r="E26" s="313"/>
      <c r="F26" s="313"/>
      <c r="G26" s="313"/>
      <c r="H26" s="313"/>
      <c r="I26" s="313"/>
      <c r="J26" s="313"/>
      <c r="K26" s="313"/>
      <c r="L26" s="313"/>
      <c r="M26" s="314"/>
    </row>
    <row r="27" spans="1:13" ht="44.25" customHeight="1" x14ac:dyDescent="0.25">
      <c r="A27" s="282" t="s">
        <v>142</v>
      </c>
      <c r="B27" s="282"/>
      <c r="C27" s="282"/>
      <c r="D27" s="282"/>
      <c r="E27" s="282"/>
      <c r="F27" s="282"/>
      <c r="G27" s="282"/>
      <c r="H27" s="282"/>
      <c r="I27" s="282"/>
      <c r="J27" s="282"/>
      <c r="K27" s="282"/>
      <c r="L27" s="282"/>
      <c r="M27" s="282"/>
    </row>
    <row r="28" spans="1:13" ht="51.75" customHeight="1" thickBot="1" x14ac:dyDescent="0.3">
      <c r="A28" s="326" t="s">
        <v>83</v>
      </c>
      <c r="B28" s="327"/>
      <c r="C28" s="327"/>
      <c r="D28" s="327"/>
      <c r="E28" s="327"/>
      <c r="F28" s="327"/>
      <c r="G28" s="327"/>
      <c r="H28" s="327"/>
      <c r="I28" s="327"/>
      <c r="J28" s="327"/>
      <c r="K28" s="327"/>
      <c r="L28" s="327"/>
      <c r="M28" s="328"/>
    </row>
  </sheetData>
  <sheetProtection selectLockedCells="1" selectUnlockedCells="1"/>
  <mergeCells count="11">
    <mergeCell ref="A14:A20"/>
    <mergeCell ref="A26:M26"/>
    <mergeCell ref="A27:M27"/>
    <mergeCell ref="A28:M28"/>
    <mergeCell ref="A1:C1"/>
    <mergeCell ref="I1:L1"/>
    <mergeCell ref="A2:C2"/>
    <mergeCell ref="A3:C3"/>
    <mergeCell ref="A5:M5"/>
    <mergeCell ref="A10:A12"/>
    <mergeCell ref="A6:A8"/>
  </mergeCells>
  <pageMargins left="0.45" right="0.47013888888888888" top="0.62013888888888891" bottom="0.47013888888888888" header="0.51180555555555551" footer="0.51180555555555551"/>
  <pageSetup paperSize="9" scale="67" firstPageNumber="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IJ47"/>
  <sheetViews>
    <sheetView showGridLines="0" topLeftCell="A22" zoomScale="90" zoomScaleNormal="90" workbookViewId="0">
      <selection activeCell="K32" sqref="K32"/>
    </sheetView>
  </sheetViews>
  <sheetFormatPr defaultColWidth="8.5703125" defaultRowHeight="15.75" x14ac:dyDescent="0.25"/>
  <cols>
    <col min="1" max="1" width="17.7109375" style="55" customWidth="1"/>
    <col min="2" max="2" width="17" style="55" customWidth="1"/>
    <col min="3" max="3" width="22.7109375" style="55" customWidth="1"/>
    <col min="4" max="4" width="17.7109375" style="55" customWidth="1"/>
    <col min="5" max="5" width="17.7109375" style="57" customWidth="1"/>
    <col min="6" max="11" width="17.7109375" style="55" customWidth="1"/>
    <col min="12" max="12" width="17.7109375" style="57" customWidth="1"/>
    <col min="13" max="13" width="8.5703125" style="55"/>
    <col min="14" max="14" width="25.7109375" style="55" customWidth="1"/>
    <col min="15" max="15" width="8.5703125" style="55"/>
    <col min="16" max="16" width="22.5703125" style="55" customWidth="1"/>
    <col min="17" max="17" width="8.5703125" style="55"/>
    <col min="18" max="18" width="17.5703125" style="55" customWidth="1"/>
    <col min="19" max="19" width="8.5703125" style="55"/>
    <col min="20" max="20" width="16.28515625" style="55" customWidth="1"/>
    <col min="21" max="254" width="8.5703125" style="55"/>
    <col min="255" max="256" width="12.7109375" style="55" customWidth="1"/>
    <col min="257" max="259" width="22.7109375" style="55" customWidth="1"/>
    <col min="260" max="261" width="17.7109375" style="55" customWidth="1"/>
    <col min="262" max="263" width="20.5703125" style="55" customWidth="1"/>
    <col min="264" max="265" width="17.7109375" style="55" customWidth="1"/>
    <col min="266" max="266" width="6" style="55" customWidth="1"/>
    <col min="267" max="510" width="8.5703125" style="55"/>
    <col min="511" max="512" width="12.7109375" style="55" customWidth="1"/>
    <col min="513" max="515" width="22.7109375" style="55" customWidth="1"/>
    <col min="516" max="517" width="17.7109375" style="55" customWidth="1"/>
    <col min="518" max="519" width="20.5703125" style="55" customWidth="1"/>
    <col min="520" max="521" width="17.7109375" style="55" customWidth="1"/>
    <col min="522" max="522" width="6" style="55" customWidth="1"/>
    <col min="523" max="766" width="8.5703125" style="55"/>
    <col min="767" max="768" width="12.7109375" style="55" customWidth="1"/>
    <col min="769" max="771" width="22.7109375" style="55" customWidth="1"/>
    <col min="772" max="773" width="17.7109375" style="55" customWidth="1"/>
    <col min="774" max="775" width="20.5703125" style="55" customWidth="1"/>
    <col min="776" max="777" width="17.7109375" style="55" customWidth="1"/>
    <col min="778" max="778" width="6" style="55" customWidth="1"/>
    <col min="779" max="1022" width="8.5703125" style="55"/>
    <col min="1023" max="1024" width="12.7109375" style="55" customWidth="1"/>
    <col min="1025" max="1027" width="22.7109375" style="55" customWidth="1"/>
    <col min="1028" max="1029" width="17.7109375" style="55" customWidth="1"/>
    <col min="1030" max="1031" width="20.5703125" style="55" customWidth="1"/>
    <col min="1032" max="1033" width="17.7109375" style="55" customWidth="1"/>
    <col min="1034" max="1034" width="6" style="55" customWidth="1"/>
    <col min="1035" max="1278" width="8.5703125" style="55"/>
    <col min="1279" max="1280" width="12.7109375" style="55" customWidth="1"/>
    <col min="1281" max="1283" width="22.7109375" style="55" customWidth="1"/>
    <col min="1284" max="1285" width="17.7109375" style="55" customWidth="1"/>
    <col min="1286" max="1287" width="20.5703125" style="55" customWidth="1"/>
    <col min="1288" max="1289" width="17.7109375" style="55" customWidth="1"/>
    <col min="1290" max="1290" width="6" style="55" customWidth="1"/>
    <col min="1291" max="1534" width="8.5703125" style="55"/>
    <col min="1535" max="1536" width="12.7109375" style="55" customWidth="1"/>
    <col min="1537" max="1539" width="22.7109375" style="55" customWidth="1"/>
    <col min="1540" max="1541" width="17.7109375" style="55" customWidth="1"/>
    <col min="1542" max="1543" width="20.5703125" style="55" customWidth="1"/>
    <col min="1544" max="1545" width="17.7109375" style="55" customWidth="1"/>
    <col min="1546" max="1546" width="6" style="55" customWidth="1"/>
    <col min="1547" max="1790" width="8.5703125" style="55"/>
    <col min="1791" max="1792" width="12.7109375" style="55" customWidth="1"/>
    <col min="1793" max="1795" width="22.7109375" style="55" customWidth="1"/>
    <col min="1796" max="1797" width="17.7109375" style="55" customWidth="1"/>
    <col min="1798" max="1799" width="20.5703125" style="55" customWidth="1"/>
    <col min="1800" max="1801" width="17.7109375" style="55" customWidth="1"/>
    <col min="1802" max="1802" width="6" style="55" customWidth="1"/>
    <col min="1803" max="2046" width="8.5703125" style="55"/>
    <col min="2047" max="2048" width="12.7109375" style="55" customWidth="1"/>
    <col min="2049" max="2051" width="22.7109375" style="55" customWidth="1"/>
    <col min="2052" max="2053" width="17.7109375" style="55" customWidth="1"/>
    <col min="2054" max="2055" width="20.5703125" style="55" customWidth="1"/>
    <col min="2056" max="2057" width="17.7109375" style="55" customWidth="1"/>
    <col min="2058" max="2058" width="6" style="55" customWidth="1"/>
    <col min="2059" max="2302" width="8.5703125" style="55"/>
    <col min="2303" max="2304" width="12.7109375" style="55" customWidth="1"/>
    <col min="2305" max="2307" width="22.7109375" style="55" customWidth="1"/>
    <col min="2308" max="2309" width="17.7109375" style="55" customWidth="1"/>
    <col min="2310" max="2311" width="20.5703125" style="55" customWidth="1"/>
    <col min="2312" max="2313" width="17.7109375" style="55" customWidth="1"/>
    <col min="2314" max="2314" width="6" style="55" customWidth="1"/>
    <col min="2315" max="2558" width="8.5703125" style="55"/>
    <col min="2559" max="2560" width="12.7109375" style="55" customWidth="1"/>
    <col min="2561" max="2563" width="22.7109375" style="55" customWidth="1"/>
    <col min="2564" max="2565" width="17.7109375" style="55" customWidth="1"/>
    <col min="2566" max="2567" width="20.5703125" style="55" customWidth="1"/>
    <col min="2568" max="2569" width="17.7109375" style="55" customWidth="1"/>
    <col min="2570" max="2570" width="6" style="55" customWidth="1"/>
    <col min="2571" max="2814" width="8.5703125" style="55"/>
    <col min="2815" max="2816" width="12.7109375" style="55" customWidth="1"/>
    <col min="2817" max="2819" width="22.7109375" style="55" customWidth="1"/>
    <col min="2820" max="2821" width="17.7109375" style="55" customWidth="1"/>
    <col min="2822" max="2823" width="20.5703125" style="55" customWidth="1"/>
    <col min="2824" max="2825" width="17.7109375" style="55" customWidth="1"/>
    <col min="2826" max="2826" width="6" style="55" customWidth="1"/>
    <col min="2827" max="3070" width="8.5703125" style="55"/>
    <col min="3071" max="3072" width="12.7109375" style="55" customWidth="1"/>
    <col min="3073" max="3075" width="22.7109375" style="55" customWidth="1"/>
    <col min="3076" max="3077" width="17.7109375" style="55" customWidth="1"/>
    <col min="3078" max="3079" width="20.5703125" style="55" customWidth="1"/>
    <col min="3080" max="3081" width="17.7109375" style="55" customWidth="1"/>
    <col min="3082" max="3082" width="6" style="55" customWidth="1"/>
    <col min="3083" max="3326" width="8.5703125" style="55"/>
    <col min="3327" max="3328" width="12.7109375" style="55" customWidth="1"/>
    <col min="3329" max="3331" width="22.7109375" style="55" customWidth="1"/>
    <col min="3332" max="3333" width="17.7109375" style="55" customWidth="1"/>
    <col min="3334" max="3335" width="20.5703125" style="55" customWidth="1"/>
    <col min="3336" max="3337" width="17.7109375" style="55" customWidth="1"/>
    <col min="3338" max="3338" width="6" style="55" customWidth="1"/>
    <col min="3339" max="3582" width="8.5703125" style="55"/>
    <col min="3583" max="3584" width="12.7109375" style="55" customWidth="1"/>
    <col min="3585" max="3587" width="22.7109375" style="55" customWidth="1"/>
    <col min="3588" max="3589" width="17.7109375" style="55" customWidth="1"/>
    <col min="3590" max="3591" width="20.5703125" style="55" customWidth="1"/>
    <col min="3592" max="3593" width="17.7109375" style="55" customWidth="1"/>
    <col min="3594" max="3594" width="6" style="55" customWidth="1"/>
    <col min="3595" max="3838" width="8.5703125" style="55"/>
    <col min="3839" max="3840" width="12.7109375" style="55" customWidth="1"/>
    <col min="3841" max="3843" width="22.7109375" style="55" customWidth="1"/>
    <col min="3844" max="3845" width="17.7109375" style="55" customWidth="1"/>
    <col min="3846" max="3847" width="20.5703125" style="55" customWidth="1"/>
    <col min="3848" max="3849" width="17.7109375" style="55" customWidth="1"/>
    <col min="3850" max="3850" width="6" style="55" customWidth="1"/>
    <col min="3851" max="4094" width="8.5703125" style="55"/>
    <col min="4095" max="4096" width="12.7109375" style="55" customWidth="1"/>
    <col min="4097" max="4099" width="22.7109375" style="55" customWidth="1"/>
    <col min="4100" max="4101" width="17.7109375" style="55" customWidth="1"/>
    <col min="4102" max="4103" width="20.5703125" style="55" customWidth="1"/>
    <col min="4104" max="4105" width="17.7109375" style="55" customWidth="1"/>
    <col min="4106" max="4106" width="6" style="55" customWidth="1"/>
    <col min="4107" max="4350" width="8.5703125" style="55"/>
    <col min="4351" max="4352" width="12.7109375" style="55" customWidth="1"/>
    <col min="4353" max="4355" width="22.7109375" style="55" customWidth="1"/>
    <col min="4356" max="4357" width="17.7109375" style="55" customWidth="1"/>
    <col min="4358" max="4359" width="20.5703125" style="55" customWidth="1"/>
    <col min="4360" max="4361" width="17.7109375" style="55" customWidth="1"/>
    <col min="4362" max="4362" width="6" style="55" customWidth="1"/>
    <col min="4363" max="4606" width="8.5703125" style="55"/>
    <col min="4607" max="4608" width="12.7109375" style="55" customWidth="1"/>
    <col min="4609" max="4611" width="22.7109375" style="55" customWidth="1"/>
    <col min="4612" max="4613" width="17.7109375" style="55" customWidth="1"/>
    <col min="4614" max="4615" width="20.5703125" style="55" customWidth="1"/>
    <col min="4616" max="4617" width="17.7109375" style="55" customWidth="1"/>
    <col min="4618" max="4618" width="6" style="55" customWidth="1"/>
    <col min="4619" max="4862" width="8.5703125" style="55"/>
    <col min="4863" max="4864" width="12.7109375" style="55" customWidth="1"/>
    <col min="4865" max="4867" width="22.7109375" style="55" customWidth="1"/>
    <col min="4868" max="4869" width="17.7109375" style="55" customWidth="1"/>
    <col min="4870" max="4871" width="20.5703125" style="55" customWidth="1"/>
    <col min="4872" max="4873" width="17.7109375" style="55" customWidth="1"/>
    <col min="4874" max="4874" width="6" style="55" customWidth="1"/>
    <col min="4875" max="5118" width="8.5703125" style="55"/>
    <col min="5119" max="5120" width="12.7109375" style="55" customWidth="1"/>
    <col min="5121" max="5123" width="22.7109375" style="55" customWidth="1"/>
    <col min="5124" max="5125" width="17.7109375" style="55" customWidth="1"/>
    <col min="5126" max="5127" width="20.5703125" style="55" customWidth="1"/>
    <col min="5128" max="5129" width="17.7109375" style="55" customWidth="1"/>
    <col min="5130" max="5130" width="6" style="55" customWidth="1"/>
    <col min="5131" max="5374" width="8.5703125" style="55"/>
    <col min="5375" max="5376" width="12.7109375" style="55" customWidth="1"/>
    <col min="5377" max="5379" width="22.7109375" style="55" customWidth="1"/>
    <col min="5380" max="5381" width="17.7109375" style="55" customWidth="1"/>
    <col min="5382" max="5383" width="20.5703125" style="55" customWidth="1"/>
    <col min="5384" max="5385" width="17.7109375" style="55" customWidth="1"/>
    <col min="5386" max="5386" width="6" style="55" customWidth="1"/>
    <col min="5387" max="5630" width="8.5703125" style="55"/>
    <col min="5631" max="5632" width="12.7109375" style="55" customWidth="1"/>
    <col min="5633" max="5635" width="22.7109375" style="55" customWidth="1"/>
    <col min="5636" max="5637" width="17.7109375" style="55" customWidth="1"/>
    <col min="5638" max="5639" width="20.5703125" style="55" customWidth="1"/>
    <col min="5640" max="5641" width="17.7109375" style="55" customWidth="1"/>
    <col min="5642" max="5642" width="6" style="55" customWidth="1"/>
    <col min="5643" max="5886" width="8.5703125" style="55"/>
    <col min="5887" max="5888" width="12.7109375" style="55" customWidth="1"/>
    <col min="5889" max="5891" width="22.7109375" style="55" customWidth="1"/>
    <col min="5892" max="5893" width="17.7109375" style="55" customWidth="1"/>
    <col min="5894" max="5895" width="20.5703125" style="55" customWidth="1"/>
    <col min="5896" max="5897" width="17.7109375" style="55" customWidth="1"/>
    <col min="5898" max="5898" width="6" style="55" customWidth="1"/>
    <col min="5899" max="6142" width="8.5703125" style="55"/>
    <col min="6143" max="6144" width="12.7109375" style="55" customWidth="1"/>
    <col min="6145" max="6147" width="22.7109375" style="55" customWidth="1"/>
    <col min="6148" max="6149" width="17.7109375" style="55" customWidth="1"/>
    <col min="6150" max="6151" width="20.5703125" style="55" customWidth="1"/>
    <col min="6152" max="6153" width="17.7109375" style="55" customWidth="1"/>
    <col min="6154" max="6154" width="6" style="55" customWidth="1"/>
    <col min="6155" max="6398" width="8.5703125" style="55"/>
    <col min="6399" max="6400" width="12.7109375" style="55" customWidth="1"/>
    <col min="6401" max="6403" width="22.7109375" style="55" customWidth="1"/>
    <col min="6404" max="6405" width="17.7109375" style="55" customWidth="1"/>
    <col min="6406" max="6407" width="20.5703125" style="55" customWidth="1"/>
    <col min="6408" max="6409" width="17.7109375" style="55" customWidth="1"/>
    <col min="6410" max="6410" width="6" style="55" customWidth="1"/>
    <col min="6411" max="6654" width="8.5703125" style="55"/>
    <col min="6655" max="6656" width="12.7109375" style="55" customWidth="1"/>
    <col min="6657" max="6659" width="22.7109375" style="55" customWidth="1"/>
    <col min="6660" max="6661" width="17.7109375" style="55" customWidth="1"/>
    <col min="6662" max="6663" width="20.5703125" style="55" customWidth="1"/>
    <col min="6664" max="6665" width="17.7109375" style="55" customWidth="1"/>
    <col min="6666" max="6666" width="6" style="55" customWidth="1"/>
    <col min="6667" max="6910" width="8.5703125" style="55"/>
    <col min="6911" max="6912" width="12.7109375" style="55" customWidth="1"/>
    <col min="6913" max="6915" width="22.7109375" style="55" customWidth="1"/>
    <col min="6916" max="6917" width="17.7109375" style="55" customWidth="1"/>
    <col min="6918" max="6919" width="20.5703125" style="55" customWidth="1"/>
    <col min="6920" max="6921" width="17.7109375" style="55" customWidth="1"/>
    <col min="6922" max="6922" width="6" style="55" customWidth="1"/>
    <col min="6923" max="7166" width="8.5703125" style="55"/>
    <col min="7167" max="7168" width="12.7109375" style="55" customWidth="1"/>
    <col min="7169" max="7171" width="22.7109375" style="55" customWidth="1"/>
    <col min="7172" max="7173" width="17.7109375" style="55" customWidth="1"/>
    <col min="7174" max="7175" width="20.5703125" style="55" customWidth="1"/>
    <col min="7176" max="7177" width="17.7109375" style="55" customWidth="1"/>
    <col min="7178" max="7178" width="6" style="55" customWidth="1"/>
    <col min="7179" max="7422" width="8.5703125" style="55"/>
    <col min="7423" max="7424" width="12.7109375" style="55" customWidth="1"/>
    <col min="7425" max="7427" width="22.7109375" style="55" customWidth="1"/>
    <col min="7428" max="7429" width="17.7109375" style="55" customWidth="1"/>
    <col min="7430" max="7431" width="20.5703125" style="55" customWidth="1"/>
    <col min="7432" max="7433" width="17.7109375" style="55" customWidth="1"/>
    <col min="7434" max="7434" width="6" style="55" customWidth="1"/>
    <col min="7435" max="7678" width="8.5703125" style="55"/>
    <col min="7679" max="7680" width="12.7109375" style="55" customWidth="1"/>
    <col min="7681" max="7683" width="22.7109375" style="55" customWidth="1"/>
    <col min="7684" max="7685" width="17.7109375" style="55" customWidth="1"/>
    <col min="7686" max="7687" width="20.5703125" style="55" customWidth="1"/>
    <col min="7688" max="7689" width="17.7109375" style="55" customWidth="1"/>
    <col min="7690" max="7690" width="6" style="55" customWidth="1"/>
    <col min="7691" max="7934" width="8.5703125" style="55"/>
    <col min="7935" max="7936" width="12.7109375" style="55" customWidth="1"/>
    <col min="7937" max="7939" width="22.7109375" style="55" customWidth="1"/>
    <col min="7940" max="7941" width="17.7109375" style="55" customWidth="1"/>
    <col min="7942" max="7943" width="20.5703125" style="55" customWidth="1"/>
    <col min="7944" max="7945" width="17.7109375" style="55" customWidth="1"/>
    <col min="7946" max="7946" width="6" style="55" customWidth="1"/>
    <col min="7947" max="8190" width="8.5703125" style="55"/>
    <col min="8191" max="8192" width="12.7109375" style="55" customWidth="1"/>
    <col min="8193" max="8195" width="22.7109375" style="55" customWidth="1"/>
    <col min="8196" max="8197" width="17.7109375" style="55" customWidth="1"/>
    <col min="8198" max="8199" width="20.5703125" style="55" customWidth="1"/>
    <col min="8200" max="8201" width="17.7109375" style="55" customWidth="1"/>
    <col min="8202" max="8202" width="6" style="55" customWidth="1"/>
    <col min="8203" max="8446" width="8.5703125" style="55"/>
    <col min="8447" max="8448" width="12.7109375" style="55" customWidth="1"/>
    <col min="8449" max="8451" width="22.7109375" style="55" customWidth="1"/>
    <col min="8452" max="8453" width="17.7109375" style="55" customWidth="1"/>
    <col min="8454" max="8455" width="20.5703125" style="55" customWidth="1"/>
    <col min="8456" max="8457" width="17.7109375" style="55" customWidth="1"/>
    <col min="8458" max="8458" width="6" style="55" customWidth="1"/>
    <col min="8459" max="8702" width="8.5703125" style="55"/>
    <col min="8703" max="8704" width="12.7109375" style="55" customWidth="1"/>
    <col min="8705" max="8707" width="22.7109375" style="55" customWidth="1"/>
    <col min="8708" max="8709" width="17.7109375" style="55" customWidth="1"/>
    <col min="8710" max="8711" width="20.5703125" style="55" customWidth="1"/>
    <col min="8712" max="8713" width="17.7109375" style="55" customWidth="1"/>
    <col min="8714" max="8714" width="6" style="55" customWidth="1"/>
    <col min="8715" max="8958" width="8.5703125" style="55"/>
    <col min="8959" max="8960" width="12.7109375" style="55" customWidth="1"/>
    <col min="8961" max="8963" width="22.7109375" style="55" customWidth="1"/>
    <col min="8964" max="8965" width="17.7109375" style="55" customWidth="1"/>
    <col min="8966" max="8967" width="20.5703125" style="55" customWidth="1"/>
    <col min="8968" max="8969" width="17.7109375" style="55" customWidth="1"/>
    <col min="8970" max="8970" width="6" style="55" customWidth="1"/>
    <col min="8971" max="9214" width="8.5703125" style="55"/>
    <col min="9215" max="9216" width="12.7109375" style="55" customWidth="1"/>
    <col min="9217" max="9219" width="22.7109375" style="55" customWidth="1"/>
    <col min="9220" max="9221" width="17.7109375" style="55" customWidth="1"/>
    <col min="9222" max="9223" width="20.5703125" style="55" customWidth="1"/>
    <col min="9224" max="9225" width="17.7109375" style="55" customWidth="1"/>
    <col min="9226" max="9226" width="6" style="55" customWidth="1"/>
    <col min="9227" max="9470" width="8.5703125" style="55"/>
    <col min="9471" max="9472" width="12.7109375" style="55" customWidth="1"/>
    <col min="9473" max="9475" width="22.7109375" style="55" customWidth="1"/>
    <col min="9476" max="9477" width="17.7109375" style="55" customWidth="1"/>
    <col min="9478" max="9479" width="20.5703125" style="55" customWidth="1"/>
    <col min="9480" max="9481" width="17.7109375" style="55" customWidth="1"/>
    <col min="9482" max="9482" width="6" style="55" customWidth="1"/>
    <col min="9483" max="9726" width="8.5703125" style="55"/>
    <col min="9727" max="9728" width="12.7109375" style="55" customWidth="1"/>
    <col min="9729" max="9731" width="22.7109375" style="55" customWidth="1"/>
    <col min="9732" max="9733" width="17.7109375" style="55" customWidth="1"/>
    <col min="9734" max="9735" width="20.5703125" style="55" customWidth="1"/>
    <col min="9736" max="9737" width="17.7109375" style="55" customWidth="1"/>
    <col min="9738" max="9738" width="6" style="55" customWidth="1"/>
    <col min="9739" max="9982" width="8.5703125" style="55"/>
    <col min="9983" max="9984" width="12.7109375" style="55" customWidth="1"/>
    <col min="9985" max="9987" width="22.7109375" style="55" customWidth="1"/>
    <col min="9988" max="9989" width="17.7109375" style="55" customWidth="1"/>
    <col min="9990" max="9991" width="20.5703125" style="55" customWidth="1"/>
    <col min="9992" max="9993" width="17.7109375" style="55" customWidth="1"/>
    <col min="9994" max="9994" width="6" style="55" customWidth="1"/>
    <col min="9995" max="10238" width="8.5703125" style="55"/>
    <col min="10239" max="10240" width="12.7109375" style="55" customWidth="1"/>
    <col min="10241" max="10243" width="22.7109375" style="55" customWidth="1"/>
    <col min="10244" max="10245" width="17.7109375" style="55" customWidth="1"/>
    <col min="10246" max="10247" width="20.5703125" style="55" customWidth="1"/>
    <col min="10248" max="10249" width="17.7109375" style="55" customWidth="1"/>
    <col min="10250" max="10250" width="6" style="55" customWidth="1"/>
    <col min="10251" max="10494" width="8.5703125" style="55"/>
    <col min="10495" max="10496" width="12.7109375" style="55" customWidth="1"/>
    <col min="10497" max="10499" width="22.7109375" style="55" customWidth="1"/>
    <col min="10500" max="10501" width="17.7109375" style="55" customWidth="1"/>
    <col min="10502" max="10503" width="20.5703125" style="55" customWidth="1"/>
    <col min="10504" max="10505" width="17.7109375" style="55" customWidth="1"/>
    <col min="10506" max="10506" width="6" style="55" customWidth="1"/>
    <col min="10507" max="10750" width="8.5703125" style="55"/>
    <col min="10751" max="10752" width="12.7109375" style="55" customWidth="1"/>
    <col min="10753" max="10755" width="22.7109375" style="55" customWidth="1"/>
    <col min="10756" max="10757" width="17.7109375" style="55" customWidth="1"/>
    <col min="10758" max="10759" width="20.5703125" style="55" customWidth="1"/>
    <col min="10760" max="10761" width="17.7109375" style="55" customWidth="1"/>
    <col min="10762" max="10762" width="6" style="55" customWidth="1"/>
    <col min="10763" max="11006" width="8.5703125" style="55"/>
    <col min="11007" max="11008" width="12.7109375" style="55" customWidth="1"/>
    <col min="11009" max="11011" width="22.7109375" style="55" customWidth="1"/>
    <col min="11012" max="11013" width="17.7109375" style="55" customWidth="1"/>
    <col min="11014" max="11015" width="20.5703125" style="55" customWidth="1"/>
    <col min="11016" max="11017" width="17.7109375" style="55" customWidth="1"/>
    <col min="11018" max="11018" width="6" style="55" customWidth="1"/>
    <col min="11019" max="11262" width="8.5703125" style="55"/>
    <col min="11263" max="11264" width="12.7109375" style="55" customWidth="1"/>
    <col min="11265" max="11267" width="22.7109375" style="55" customWidth="1"/>
    <col min="11268" max="11269" width="17.7109375" style="55" customWidth="1"/>
    <col min="11270" max="11271" width="20.5703125" style="55" customWidth="1"/>
    <col min="11272" max="11273" width="17.7109375" style="55" customWidth="1"/>
    <col min="11274" max="11274" width="6" style="55" customWidth="1"/>
    <col min="11275" max="11518" width="8.5703125" style="55"/>
    <col min="11519" max="11520" width="12.7109375" style="55" customWidth="1"/>
    <col min="11521" max="11523" width="22.7109375" style="55" customWidth="1"/>
    <col min="11524" max="11525" width="17.7109375" style="55" customWidth="1"/>
    <col min="11526" max="11527" width="20.5703125" style="55" customWidth="1"/>
    <col min="11528" max="11529" width="17.7109375" style="55" customWidth="1"/>
    <col min="11530" max="11530" width="6" style="55" customWidth="1"/>
    <col min="11531" max="11774" width="8.5703125" style="55"/>
    <col min="11775" max="11776" width="12.7109375" style="55" customWidth="1"/>
    <col min="11777" max="11779" width="22.7109375" style="55" customWidth="1"/>
    <col min="11780" max="11781" width="17.7109375" style="55" customWidth="1"/>
    <col min="11782" max="11783" width="20.5703125" style="55" customWidth="1"/>
    <col min="11784" max="11785" width="17.7109375" style="55" customWidth="1"/>
    <col min="11786" max="11786" width="6" style="55" customWidth="1"/>
    <col min="11787" max="12030" width="8.5703125" style="55"/>
    <col min="12031" max="12032" width="12.7109375" style="55" customWidth="1"/>
    <col min="12033" max="12035" width="22.7109375" style="55" customWidth="1"/>
    <col min="12036" max="12037" width="17.7109375" style="55" customWidth="1"/>
    <col min="12038" max="12039" width="20.5703125" style="55" customWidth="1"/>
    <col min="12040" max="12041" width="17.7109375" style="55" customWidth="1"/>
    <col min="12042" max="12042" width="6" style="55" customWidth="1"/>
    <col min="12043" max="12286" width="8.5703125" style="55"/>
    <col min="12287" max="12288" width="12.7109375" style="55" customWidth="1"/>
    <col min="12289" max="12291" width="22.7109375" style="55" customWidth="1"/>
    <col min="12292" max="12293" width="17.7109375" style="55" customWidth="1"/>
    <col min="12294" max="12295" width="20.5703125" style="55" customWidth="1"/>
    <col min="12296" max="12297" width="17.7109375" style="55" customWidth="1"/>
    <col min="12298" max="12298" width="6" style="55" customWidth="1"/>
    <col min="12299" max="12542" width="8.5703125" style="55"/>
    <col min="12543" max="12544" width="12.7109375" style="55" customWidth="1"/>
    <col min="12545" max="12547" width="22.7109375" style="55" customWidth="1"/>
    <col min="12548" max="12549" width="17.7109375" style="55" customWidth="1"/>
    <col min="12550" max="12551" width="20.5703125" style="55" customWidth="1"/>
    <col min="12552" max="12553" width="17.7109375" style="55" customWidth="1"/>
    <col min="12554" max="12554" width="6" style="55" customWidth="1"/>
    <col min="12555" max="12798" width="8.5703125" style="55"/>
    <col min="12799" max="12800" width="12.7109375" style="55" customWidth="1"/>
    <col min="12801" max="12803" width="22.7109375" style="55" customWidth="1"/>
    <col min="12804" max="12805" width="17.7109375" style="55" customWidth="1"/>
    <col min="12806" max="12807" width="20.5703125" style="55" customWidth="1"/>
    <col min="12808" max="12809" width="17.7109375" style="55" customWidth="1"/>
    <col min="12810" max="12810" width="6" style="55" customWidth="1"/>
    <col min="12811" max="13054" width="8.5703125" style="55"/>
    <col min="13055" max="13056" width="12.7109375" style="55" customWidth="1"/>
    <col min="13057" max="13059" width="22.7109375" style="55" customWidth="1"/>
    <col min="13060" max="13061" width="17.7109375" style="55" customWidth="1"/>
    <col min="13062" max="13063" width="20.5703125" style="55" customWidth="1"/>
    <col min="13064" max="13065" width="17.7109375" style="55" customWidth="1"/>
    <col min="13066" max="13066" width="6" style="55" customWidth="1"/>
    <col min="13067" max="13310" width="8.5703125" style="55"/>
    <col min="13311" max="13312" width="12.7109375" style="55" customWidth="1"/>
    <col min="13313" max="13315" width="22.7109375" style="55" customWidth="1"/>
    <col min="13316" max="13317" width="17.7109375" style="55" customWidth="1"/>
    <col min="13318" max="13319" width="20.5703125" style="55" customWidth="1"/>
    <col min="13320" max="13321" width="17.7109375" style="55" customWidth="1"/>
    <col min="13322" max="13322" width="6" style="55" customWidth="1"/>
    <col min="13323" max="13566" width="8.5703125" style="55"/>
    <col min="13567" max="13568" width="12.7109375" style="55" customWidth="1"/>
    <col min="13569" max="13571" width="22.7109375" style="55" customWidth="1"/>
    <col min="13572" max="13573" width="17.7109375" style="55" customWidth="1"/>
    <col min="13574" max="13575" width="20.5703125" style="55" customWidth="1"/>
    <col min="13576" max="13577" width="17.7109375" style="55" customWidth="1"/>
    <col min="13578" max="13578" width="6" style="55" customWidth="1"/>
    <col min="13579" max="13822" width="8.5703125" style="55"/>
    <col min="13823" max="13824" width="12.7109375" style="55" customWidth="1"/>
    <col min="13825" max="13827" width="22.7109375" style="55" customWidth="1"/>
    <col min="13828" max="13829" width="17.7109375" style="55" customWidth="1"/>
    <col min="13830" max="13831" width="20.5703125" style="55" customWidth="1"/>
    <col min="13832" max="13833" width="17.7109375" style="55" customWidth="1"/>
    <col min="13834" max="13834" width="6" style="55" customWidth="1"/>
    <col min="13835" max="14078" width="8.5703125" style="55"/>
    <col min="14079" max="14080" width="12.7109375" style="55" customWidth="1"/>
    <col min="14081" max="14083" width="22.7109375" style="55" customWidth="1"/>
    <col min="14084" max="14085" width="17.7109375" style="55" customWidth="1"/>
    <col min="14086" max="14087" width="20.5703125" style="55" customWidth="1"/>
    <col min="14088" max="14089" width="17.7109375" style="55" customWidth="1"/>
    <col min="14090" max="14090" width="6" style="55" customWidth="1"/>
    <col min="14091" max="14334" width="8.5703125" style="55"/>
    <col min="14335" max="14336" width="12.7109375" style="55" customWidth="1"/>
    <col min="14337" max="14339" width="22.7109375" style="55" customWidth="1"/>
    <col min="14340" max="14341" width="17.7109375" style="55" customWidth="1"/>
    <col min="14342" max="14343" width="20.5703125" style="55" customWidth="1"/>
    <col min="14344" max="14345" width="17.7109375" style="55" customWidth="1"/>
    <col min="14346" max="14346" width="6" style="55" customWidth="1"/>
    <col min="14347" max="14590" width="8.5703125" style="55"/>
    <col min="14591" max="14592" width="12.7109375" style="55" customWidth="1"/>
    <col min="14593" max="14595" width="22.7109375" style="55" customWidth="1"/>
    <col min="14596" max="14597" width="17.7109375" style="55" customWidth="1"/>
    <col min="14598" max="14599" width="20.5703125" style="55" customWidth="1"/>
    <col min="14600" max="14601" width="17.7109375" style="55" customWidth="1"/>
    <col min="14602" max="14602" width="6" style="55" customWidth="1"/>
    <col min="14603" max="14846" width="8.5703125" style="55"/>
    <col min="14847" max="14848" width="12.7109375" style="55" customWidth="1"/>
    <col min="14849" max="14851" width="22.7109375" style="55" customWidth="1"/>
    <col min="14852" max="14853" width="17.7109375" style="55" customWidth="1"/>
    <col min="14854" max="14855" width="20.5703125" style="55" customWidth="1"/>
    <col min="14856" max="14857" width="17.7109375" style="55" customWidth="1"/>
    <col min="14858" max="14858" width="6" style="55" customWidth="1"/>
    <col min="14859" max="15102" width="8.5703125" style="55"/>
    <col min="15103" max="15104" width="12.7109375" style="55" customWidth="1"/>
    <col min="15105" max="15107" width="22.7109375" style="55" customWidth="1"/>
    <col min="15108" max="15109" width="17.7109375" style="55" customWidth="1"/>
    <col min="15110" max="15111" width="20.5703125" style="55" customWidth="1"/>
    <col min="15112" max="15113" width="17.7109375" style="55" customWidth="1"/>
    <col min="15114" max="15114" width="6" style="55" customWidth="1"/>
    <col min="15115" max="15358" width="8.5703125" style="55"/>
    <col min="15359" max="15360" width="12.7109375" style="55" customWidth="1"/>
    <col min="15361" max="15363" width="22.7109375" style="55" customWidth="1"/>
    <col min="15364" max="15365" width="17.7109375" style="55" customWidth="1"/>
    <col min="15366" max="15367" width="20.5703125" style="55" customWidth="1"/>
    <col min="15368" max="15369" width="17.7109375" style="55" customWidth="1"/>
    <col min="15370" max="15370" width="6" style="55" customWidth="1"/>
    <col min="15371" max="15614" width="8.5703125" style="55"/>
    <col min="15615" max="15616" width="12.7109375" style="55" customWidth="1"/>
    <col min="15617" max="15619" width="22.7109375" style="55" customWidth="1"/>
    <col min="15620" max="15621" width="17.7109375" style="55" customWidth="1"/>
    <col min="15622" max="15623" width="20.5703125" style="55" customWidth="1"/>
    <col min="15624" max="15625" width="17.7109375" style="55" customWidth="1"/>
    <col min="15626" max="15626" width="6" style="55" customWidth="1"/>
    <col min="15627" max="15870" width="8.5703125" style="55"/>
    <col min="15871" max="15872" width="12.7109375" style="55" customWidth="1"/>
    <col min="15873" max="15875" width="22.7109375" style="55" customWidth="1"/>
    <col min="15876" max="15877" width="17.7109375" style="55" customWidth="1"/>
    <col min="15878" max="15879" width="20.5703125" style="55" customWidth="1"/>
    <col min="15880" max="15881" width="17.7109375" style="55" customWidth="1"/>
    <col min="15882" max="15882" width="6" style="55" customWidth="1"/>
    <col min="15883" max="16126" width="8.5703125" style="55"/>
    <col min="16127" max="16128" width="12.7109375" style="55" customWidth="1"/>
    <col min="16129" max="16131" width="22.7109375" style="55" customWidth="1"/>
    <col min="16132" max="16133" width="17.7109375" style="55" customWidth="1"/>
    <col min="16134" max="16135" width="20.5703125" style="55" customWidth="1"/>
    <col min="16136" max="16137" width="17.7109375" style="55" customWidth="1"/>
    <col min="16138" max="16138" width="6" style="55" customWidth="1"/>
    <col min="16139" max="16384" width="8.5703125" style="55"/>
  </cols>
  <sheetData>
    <row r="1" spans="1:244" s="4" customFormat="1" ht="14.25" customHeight="1" thickBot="1" x14ac:dyDescent="0.3">
      <c r="A1" s="279" t="s">
        <v>0</v>
      </c>
      <c r="B1" s="280"/>
      <c r="C1" s="280"/>
      <c r="D1" s="1"/>
      <c r="E1" s="2"/>
      <c r="F1" s="3"/>
      <c r="I1" s="303" t="s">
        <v>197</v>
      </c>
      <c r="J1" s="304"/>
      <c r="K1" s="304"/>
      <c r="L1" s="305"/>
    </row>
    <row r="2" spans="1:244" s="4" customFormat="1" ht="14.25" customHeight="1" x14ac:dyDescent="0.25">
      <c r="A2" s="290" t="s">
        <v>2</v>
      </c>
      <c r="B2" s="291"/>
      <c r="C2" s="291"/>
      <c r="D2" s="6"/>
      <c r="E2" s="7"/>
      <c r="F2" s="8"/>
      <c r="H2" s="9"/>
      <c r="I2" s="10"/>
      <c r="J2" s="11"/>
      <c r="K2" s="11"/>
      <c r="L2" s="12"/>
    </row>
    <row r="3" spans="1:244" s="4" customFormat="1" ht="14.25" customHeight="1" thickBot="1" x14ac:dyDescent="0.3">
      <c r="A3" s="292" t="s">
        <v>3</v>
      </c>
      <c r="B3" s="293" t="s">
        <v>4</v>
      </c>
      <c r="C3" s="293" t="s">
        <v>4</v>
      </c>
      <c r="D3" s="13"/>
      <c r="E3" s="14"/>
      <c r="F3" s="15"/>
      <c r="I3" s="16"/>
      <c r="J3" s="17"/>
      <c r="K3" s="17"/>
      <c r="L3" s="18"/>
    </row>
    <row r="4" spans="1:244" ht="18.600000000000001" customHeight="1" x14ac:dyDescent="0.25">
      <c r="A4" s="54"/>
      <c r="R4" s="51"/>
      <c r="S4" s="51"/>
      <c r="T4" s="51"/>
      <c r="U4" s="52"/>
      <c r="V4" s="52"/>
      <c r="W4" s="56"/>
      <c r="AE4" s="51"/>
      <c r="AF4" s="51"/>
      <c r="AG4" s="51"/>
      <c r="AH4" s="52"/>
      <c r="AI4" s="52"/>
      <c r="AJ4" s="56"/>
      <c r="AR4" s="51"/>
      <c r="AS4" s="51"/>
      <c r="AT4" s="51"/>
      <c r="AU4" s="52"/>
      <c r="AV4" s="52"/>
      <c r="AW4" s="56"/>
      <c r="BE4" s="51"/>
      <c r="BF4" s="51"/>
      <c r="BG4" s="51"/>
      <c r="BH4" s="52"/>
      <c r="BI4" s="52"/>
      <c r="BJ4" s="56"/>
      <c r="BR4" s="51"/>
      <c r="BS4" s="51"/>
      <c r="BT4" s="51"/>
      <c r="BU4" s="52"/>
      <c r="BV4" s="52"/>
      <c r="BW4" s="56"/>
      <c r="CE4" s="51"/>
      <c r="CF4" s="51"/>
      <c r="CG4" s="51"/>
      <c r="CH4" s="52"/>
      <c r="CI4" s="52"/>
      <c r="CJ4" s="56"/>
      <c r="CR4" s="51"/>
      <c r="CS4" s="51"/>
      <c r="CT4" s="51"/>
      <c r="CU4" s="52"/>
      <c r="CV4" s="52"/>
      <c r="CW4" s="56"/>
      <c r="DE4" s="51"/>
      <c r="DF4" s="51"/>
      <c r="DG4" s="51"/>
      <c r="DH4" s="52"/>
      <c r="DI4" s="52"/>
      <c r="DJ4" s="56"/>
      <c r="DR4" s="51"/>
      <c r="DS4" s="51"/>
      <c r="DT4" s="51"/>
      <c r="DU4" s="52"/>
      <c r="DV4" s="52"/>
      <c r="DW4" s="56"/>
      <c r="EE4" s="51"/>
      <c r="EF4" s="51"/>
      <c r="EG4" s="51"/>
      <c r="EH4" s="52"/>
      <c r="EI4" s="52"/>
      <c r="EJ4" s="56"/>
      <c r="ER4" s="51"/>
      <c r="ES4" s="51"/>
      <c r="ET4" s="51"/>
      <c r="EU4" s="52"/>
      <c r="EV4" s="52"/>
      <c r="EW4" s="56"/>
      <c r="FE4" s="51"/>
      <c r="FF4" s="51"/>
      <c r="FG4" s="51"/>
      <c r="FH4" s="52"/>
      <c r="FI4" s="52"/>
      <c r="FJ4" s="56"/>
      <c r="FR4" s="51"/>
      <c r="FS4" s="51"/>
      <c r="FT4" s="51"/>
      <c r="FU4" s="52"/>
      <c r="FV4" s="52"/>
      <c r="FW4" s="56"/>
      <c r="GE4" s="51"/>
      <c r="GF4" s="51"/>
      <c r="GG4" s="51"/>
      <c r="GH4" s="52"/>
      <c r="GI4" s="52"/>
      <c r="GJ4" s="56"/>
      <c r="GR4" s="51"/>
      <c r="GS4" s="51"/>
      <c r="GT4" s="51"/>
      <c r="GU4" s="52"/>
      <c r="GV4" s="52"/>
      <c r="GW4" s="56"/>
      <c r="HE4" s="51"/>
      <c r="HF4" s="51"/>
      <c r="HG4" s="51"/>
      <c r="HH4" s="52"/>
      <c r="HI4" s="52"/>
      <c r="HJ4" s="56"/>
      <c r="HR4" s="51"/>
      <c r="HS4" s="51"/>
      <c r="HT4" s="51"/>
      <c r="HU4" s="52"/>
      <c r="HV4" s="52"/>
      <c r="HW4" s="56"/>
      <c r="IE4" s="51"/>
      <c r="IF4" s="51"/>
      <c r="IG4" s="51"/>
      <c r="IH4" s="52"/>
      <c r="II4" s="52"/>
      <c r="IJ4" s="56"/>
    </row>
    <row r="5" spans="1:244" ht="14.25" customHeight="1" x14ac:dyDescent="0.25">
      <c r="B5" s="51"/>
      <c r="R5" s="51"/>
      <c r="S5" s="51"/>
      <c r="T5" s="51"/>
      <c r="U5" s="52"/>
      <c r="V5" s="52"/>
      <c r="W5" s="56"/>
      <c r="AE5" s="51"/>
      <c r="AF5" s="51"/>
      <c r="AG5" s="51"/>
      <c r="AH5" s="52"/>
      <c r="AI5" s="52"/>
      <c r="AJ5" s="56"/>
      <c r="AR5" s="51"/>
      <c r="AS5" s="51"/>
      <c r="AT5" s="51"/>
      <c r="AU5" s="52"/>
      <c r="AV5" s="52"/>
      <c r="AW5" s="56"/>
      <c r="BE5" s="51"/>
      <c r="BF5" s="51"/>
      <c r="BG5" s="51"/>
      <c r="BH5" s="52"/>
      <c r="BI5" s="52"/>
      <c r="BJ5" s="56"/>
      <c r="BR5" s="51"/>
      <c r="BS5" s="51"/>
      <c r="BT5" s="51"/>
      <c r="BU5" s="52"/>
      <c r="BV5" s="52"/>
      <c r="BW5" s="56"/>
      <c r="CE5" s="51"/>
      <c r="CF5" s="51"/>
      <c r="CG5" s="51"/>
      <c r="CH5" s="52"/>
      <c r="CI5" s="52"/>
      <c r="CJ5" s="56"/>
      <c r="CR5" s="51"/>
      <c r="CS5" s="51"/>
      <c r="CT5" s="51"/>
      <c r="CU5" s="52"/>
      <c r="CV5" s="52"/>
      <c r="CW5" s="56"/>
      <c r="DE5" s="51"/>
      <c r="DF5" s="51"/>
      <c r="DG5" s="51"/>
      <c r="DH5" s="52"/>
      <c r="DI5" s="52"/>
      <c r="DJ5" s="56"/>
      <c r="DR5" s="51"/>
      <c r="DS5" s="51"/>
      <c r="DT5" s="51"/>
      <c r="DU5" s="52"/>
      <c r="DV5" s="52"/>
      <c r="DW5" s="56"/>
      <c r="EE5" s="51"/>
      <c r="EF5" s="51"/>
      <c r="EG5" s="51"/>
      <c r="EH5" s="52"/>
      <c r="EI5" s="52"/>
      <c r="EJ5" s="56"/>
      <c r="ER5" s="51"/>
      <c r="ES5" s="51"/>
      <c r="ET5" s="51"/>
      <c r="EU5" s="52"/>
      <c r="EV5" s="52"/>
      <c r="EW5" s="56"/>
      <c r="FE5" s="51"/>
      <c r="FF5" s="51"/>
      <c r="FG5" s="51"/>
      <c r="FH5" s="52"/>
      <c r="FI5" s="52"/>
      <c r="FJ5" s="56"/>
      <c r="FR5" s="51"/>
      <c r="FS5" s="51"/>
      <c r="FT5" s="51"/>
      <c r="FU5" s="52"/>
      <c r="FV5" s="52"/>
      <c r="FW5" s="56"/>
      <c r="GE5" s="51"/>
      <c r="GF5" s="51"/>
      <c r="GG5" s="51"/>
      <c r="GH5" s="52"/>
      <c r="GI5" s="52"/>
      <c r="GJ5" s="56"/>
      <c r="GR5" s="51"/>
      <c r="GS5" s="51"/>
      <c r="GT5" s="51"/>
      <c r="GU5" s="52"/>
      <c r="GV5" s="52"/>
      <c r="GW5" s="56"/>
      <c r="HE5" s="51"/>
      <c r="HF5" s="51"/>
      <c r="HG5" s="51"/>
      <c r="HH5" s="52"/>
      <c r="HI5" s="52"/>
      <c r="HJ5" s="56"/>
      <c r="HR5" s="51"/>
      <c r="HS5" s="51"/>
      <c r="HT5" s="51"/>
      <c r="HU5" s="52"/>
      <c r="HV5" s="52"/>
      <c r="HW5" s="56"/>
      <c r="IE5" s="51"/>
      <c r="IF5" s="51"/>
      <c r="IG5" s="51"/>
      <c r="IH5" s="52"/>
      <c r="II5" s="52"/>
      <c r="IJ5" s="56"/>
    </row>
    <row r="6" spans="1:244" ht="25.15" customHeight="1" x14ac:dyDescent="0.25">
      <c r="A6" s="53" t="s">
        <v>176</v>
      </c>
      <c r="B6" s="101"/>
      <c r="C6" s="101"/>
      <c r="D6" s="102"/>
      <c r="E6" s="102"/>
      <c r="F6" s="102"/>
      <c r="G6" s="102"/>
      <c r="H6" s="102"/>
      <c r="I6" s="102"/>
      <c r="J6" s="102"/>
      <c r="K6" s="102"/>
      <c r="L6" s="103"/>
    </row>
    <row r="7" spans="1:244" ht="25.15" customHeight="1" x14ac:dyDescent="0.25">
      <c r="A7" s="278" t="s">
        <v>163</v>
      </c>
      <c r="B7" s="329" t="s">
        <v>6</v>
      </c>
      <c r="C7" s="330" t="s">
        <v>53</v>
      </c>
      <c r="D7" s="186"/>
      <c r="E7" s="187"/>
      <c r="F7" s="187"/>
      <c r="G7" s="187"/>
      <c r="H7" s="187"/>
      <c r="I7" s="187"/>
      <c r="J7" s="187"/>
      <c r="K7" s="187"/>
      <c r="L7" s="188"/>
    </row>
    <row r="8" spans="1:244" ht="25.15" customHeight="1" x14ac:dyDescent="0.25">
      <c r="A8" s="278"/>
      <c r="B8" s="329"/>
      <c r="C8" s="330"/>
      <c r="D8" s="189" t="s">
        <v>54</v>
      </c>
      <c r="E8" s="190"/>
      <c r="F8" s="190"/>
      <c r="G8" s="190"/>
      <c r="H8" s="190"/>
      <c r="I8" s="190"/>
      <c r="J8" s="190"/>
      <c r="K8" s="190"/>
      <c r="L8" s="191"/>
    </row>
    <row r="9" spans="1:244" ht="25.15" customHeight="1" x14ac:dyDescent="0.25">
      <c r="A9" s="278"/>
      <c r="B9" s="329"/>
      <c r="C9" s="330"/>
      <c r="D9" s="192" t="s">
        <v>55</v>
      </c>
      <c r="E9" s="193"/>
      <c r="F9" s="194"/>
      <c r="G9" s="194"/>
      <c r="H9" s="194"/>
      <c r="I9" s="194"/>
      <c r="J9" s="194"/>
      <c r="K9" s="194"/>
      <c r="L9" s="195"/>
    </row>
    <row r="10" spans="1:244" ht="57" customHeight="1" x14ac:dyDescent="0.25">
      <c r="A10" s="278"/>
      <c r="B10" s="329"/>
      <c r="C10" s="331"/>
      <c r="D10" s="58" t="s">
        <v>87</v>
      </c>
      <c r="E10" s="58" t="s">
        <v>88</v>
      </c>
      <c r="F10" s="58" t="s">
        <v>89</v>
      </c>
      <c r="G10" s="58" t="s">
        <v>90</v>
      </c>
      <c r="H10" s="233" t="s">
        <v>63</v>
      </c>
      <c r="I10" s="184" t="s">
        <v>91</v>
      </c>
      <c r="J10" s="238"/>
      <c r="K10" s="185" t="s">
        <v>177</v>
      </c>
      <c r="L10" s="185" t="s">
        <v>178</v>
      </c>
    </row>
    <row r="11" spans="1:244" ht="33" customHeight="1" x14ac:dyDescent="0.25">
      <c r="A11" s="278"/>
      <c r="B11" s="245" t="s">
        <v>159</v>
      </c>
      <c r="C11" s="154">
        <f>'Tab.1 valore finanziario D.O.'!K8</f>
        <v>82844.94745800001</v>
      </c>
      <c r="D11" s="105"/>
      <c r="E11" s="105"/>
      <c r="F11" s="106"/>
      <c r="G11" s="106"/>
      <c r="H11" s="232"/>
      <c r="I11" s="106"/>
      <c r="J11" s="146"/>
      <c r="K11" s="112">
        <f>SUM(D11:J11)</f>
        <v>0</v>
      </c>
      <c r="L11" s="113">
        <f>K11*C11</f>
        <v>0</v>
      </c>
    </row>
    <row r="12" spans="1:244" ht="35.25" customHeight="1" x14ac:dyDescent="0.25">
      <c r="A12" s="278"/>
      <c r="B12" s="248" t="s">
        <v>160</v>
      </c>
      <c r="C12" s="154">
        <f>'Tab.1 valore finanziario D.O.'!K9</f>
        <v>59212.128714916675</v>
      </c>
      <c r="D12" s="128"/>
      <c r="E12" s="128">
        <v>10</v>
      </c>
      <c r="F12" s="146"/>
      <c r="G12" s="106"/>
      <c r="H12" s="128"/>
      <c r="I12" s="106"/>
      <c r="J12" s="146"/>
      <c r="K12" s="112">
        <v>11</v>
      </c>
      <c r="L12" s="113">
        <f>K12*C12</f>
        <v>651333.41586408345</v>
      </c>
    </row>
    <row r="13" spans="1:244" ht="25.15" customHeight="1" x14ac:dyDescent="0.25">
      <c r="A13" s="107"/>
      <c r="B13" s="107"/>
      <c r="C13" s="107"/>
      <c r="D13" s="107"/>
      <c r="E13" s="107"/>
      <c r="F13" s="107"/>
      <c r="G13" s="107"/>
      <c r="H13" s="107"/>
      <c r="I13" s="107"/>
      <c r="J13" s="107"/>
      <c r="K13" s="107"/>
      <c r="L13" s="107"/>
    </row>
    <row r="14" spans="1:244" ht="15" customHeight="1" x14ac:dyDescent="0.25">
      <c r="A14" s="278" t="s">
        <v>52</v>
      </c>
      <c r="B14" s="343" t="s">
        <v>6</v>
      </c>
      <c r="C14" s="342" t="s">
        <v>53</v>
      </c>
      <c r="D14" s="186"/>
      <c r="E14" s="187"/>
      <c r="F14" s="187"/>
      <c r="G14" s="187"/>
      <c r="H14" s="187"/>
      <c r="I14" s="187"/>
      <c r="J14" s="187"/>
      <c r="K14" s="187"/>
      <c r="L14" s="188"/>
    </row>
    <row r="15" spans="1:244" ht="15" customHeight="1" x14ac:dyDescent="0.25">
      <c r="A15" s="278"/>
      <c r="B15" s="343"/>
      <c r="C15" s="342"/>
      <c r="D15" s="189" t="s">
        <v>54</v>
      </c>
      <c r="E15" s="190"/>
      <c r="F15" s="190"/>
      <c r="G15" s="190"/>
      <c r="H15" s="190"/>
      <c r="I15" s="190"/>
      <c r="J15" s="190"/>
      <c r="K15" s="190"/>
      <c r="L15" s="191"/>
    </row>
    <row r="16" spans="1:244" ht="15" customHeight="1" x14ac:dyDescent="0.25">
      <c r="A16" s="278"/>
      <c r="B16" s="343"/>
      <c r="C16" s="342"/>
      <c r="D16" s="192" t="s">
        <v>55</v>
      </c>
      <c r="E16" s="193"/>
      <c r="F16" s="194"/>
      <c r="G16" s="194"/>
      <c r="H16" s="194"/>
      <c r="I16" s="194"/>
      <c r="J16" s="194"/>
      <c r="K16" s="194"/>
      <c r="L16" s="195"/>
    </row>
    <row r="17" spans="1:20" ht="69" customHeight="1" x14ac:dyDescent="0.25">
      <c r="A17" s="278"/>
      <c r="B17" s="343"/>
      <c r="C17" s="344"/>
      <c r="D17" s="58" t="s">
        <v>87</v>
      </c>
      <c r="E17" s="58" t="s">
        <v>88</v>
      </c>
      <c r="F17" s="58" t="s">
        <v>89</v>
      </c>
      <c r="G17" s="58" t="s">
        <v>90</v>
      </c>
      <c r="H17" s="233" t="s">
        <v>63</v>
      </c>
      <c r="I17" s="184" t="s">
        <v>91</v>
      </c>
      <c r="J17" s="238"/>
      <c r="K17" s="185" t="s">
        <v>177</v>
      </c>
      <c r="L17" s="185" t="s">
        <v>178</v>
      </c>
    </row>
    <row r="18" spans="1:20" ht="25.15" customHeight="1" x14ac:dyDescent="0.25">
      <c r="A18" s="278"/>
      <c r="B18" s="104" t="s">
        <v>7</v>
      </c>
      <c r="C18" s="154">
        <f>+'Tab.1 valore finanziario D.O.'!K12</f>
        <v>86372.82</v>
      </c>
      <c r="D18" s="146"/>
      <c r="E18" s="105"/>
      <c r="F18" s="106"/>
      <c r="G18" s="106"/>
      <c r="H18" s="232"/>
      <c r="I18" s="106"/>
      <c r="J18" s="146"/>
      <c r="K18" s="112">
        <f>SUM(D18:J18)</f>
        <v>0</v>
      </c>
      <c r="L18" s="113">
        <f>K18*C18</f>
        <v>0</v>
      </c>
    </row>
    <row r="19" spans="1:20" ht="24.6" customHeight="1" x14ac:dyDescent="0.25">
      <c r="A19" s="278"/>
      <c r="B19" s="104" t="s">
        <v>8</v>
      </c>
      <c r="C19" s="154">
        <f>+'Tab.1 valore finanziario D.O.'!K13</f>
        <v>67564.91</v>
      </c>
      <c r="D19" s="128"/>
      <c r="E19" s="147"/>
      <c r="F19" s="128"/>
      <c r="G19" s="128"/>
      <c r="H19" s="128"/>
      <c r="I19" s="128">
        <v>6</v>
      </c>
      <c r="J19" s="146"/>
      <c r="K19" s="112">
        <f>SUM(D19:J19)</f>
        <v>6</v>
      </c>
      <c r="L19" s="113">
        <f>K19*C19</f>
        <v>405389.46</v>
      </c>
    </row>
    <row r="20" spans="1:20" ht="14.25" customHeight="1" x14ac:dyDescent="0.25">
      <c r="A20" s="107"/>
      <c r="B20" s="108"/>
      <c r="C20" s="234"/>
      <c r="D20" s="235"/>
      <c r="E20" s="235"/>
      <c r="F20" s="235"/>
      <c r="G20" s="235"/>
      <c r="H20" s="235"/>
      <c r="I20" s="235"/>
      <c r="J20" s="235"/>
      <c r="K20" s="235"/>
      <c r="L20" s="235"/>
    </row>
    <row r="21" spans="1:20" ht="15" customHeight="1" x14ac:dyDescent="0.25">
      <c r="A21" s="339" t="s">
        <v>58</v>
      </c>
      <c r="B21" s="340"/>
      <c r="C21" s="341" t="s">
        <v>53</v>
      </c>
      <c r="D21" s="345"/>
      <c r="E21" s="346"/>
      <c r="F21" s="346"/>
      <c r="G21" s="346"/>
      <c r="H21" s="346"/>
      <c r="I21" s="346"/>
      <c r="J21" s="346"/>
      <c r="K21" s="346"/>
      <c r="L21" s="347"/>
    </row>
    <row r="22" spans="1:20" ht="15" customHeight="1" x14ac:dyDescent="0.25">
      <c r="A22" s="336"/>
      <c r="B22" s="337"/>
      <c r="C22" s="341"/>
      <c r="D22" s="348" t="s">
        <v>54</v>
      </c>
      <c r="E22" s="349"/>
      <c r="F22" s="349"/>
      <c r="G22" s="349"/>
      <c r="H22" s="349"/>
      <c r="I22" s="349"/>
      <c r="J22" s="349"/>
      <c r="K22" s="349"/>
      <c r="L22" s="350"/>
    </row>
    <row r="23" spans="1:20" ht="15" customHeight="1" x14ac:dyDescent="0.25">
      <c r="A23" s="336"/>
      <c r="B23" s="337"/>
      <c r="C23" s="341"/>
      <c r="D23" s="351" t="s">
        <v>55</v>
      </c>
      <c r="E23" s="352"/>
      <c r="F23" s="352"/>
      <c r="G23" s="352"/>
      <c r="H23" s="352"/>
      <c r="I23" s="352"/>
      <c r="J23" s="352"/>
      <c r="K23" s="352"/>
      <c r="L23" s="353"/>
      <c r="N23" s="228"/>
    </row>
    <row r="24" spans="1:20" ht="72.75" customHeight="1" x14ac:dyDescent="0.25">
      <c r="A24" s="336"/>
      <c r="B24" s="337"/>
      <c r="C24" s="342"/>
      <c r="D24" s="173" t="s">
        <v>92</v>
      </c>
      <c r="E24" s="173" t="s">
        <v>88</v>
      </c>
      <c r="F24" s="173" t="s">
        <v>93</v>
      </c>
      <c r="G24" s="173" t="s">
        <v>90</v>
      </c>
      <c r="H24" s="173" t="s">
        <v>57</v>
      </c>
      <c r="I24" s="238"/>
      <c r="J24" s="236" t="s">
        <v>147</v>
      </c>
      <c r="K24" s="185" t="s">
        <v>177</v>
      </c>
      <c r="L24" s="185" t="s">
        <v>178</v>
      </c>
      <c r="N24" s="58" t="s">
        <v>129</v>
      </c>
      <c r="P24" s="267" t="s">
        <v>168</v>
      </c>
      <c r="R24" s="267" t="s">
        <v>169</v>
      </c>
      <c r="T24" s="267" t="s">
        <v>170</v>
      </c>
    </row>
    <row r="25" spans="1:20" ht="34.9" customHeight="1" x14ac:dyDescent="0.25">
      <c r="A25" s="332" t="s">
        <v>59</v>
      </c>
      <c r="B25" s="332"/>
      <c r="C25" s="159" t="str">
        <f>+'Tab.1 valore finanziario D.O.'!K16</f>
        <v>0</v>
      </c>
      <c r="D25" s="114"/>
      <c r="E25" s="115"/>
      <c r="F25" s="114"/>
      <c r="G25" s="114"/>
      <c r="H25" s="114"/>
      <c r="I25" s="238"/>
      <c r="J25" s="239"/>
      <c r="K25" s="112">
        <f>SUM(D25:J25)</f>
        <v>0</v>
      </c>
      <c r="L25" s="113">
        <f>+ROUND(K25*C25,2)</f>
        <v>0</v>
      </c>
      <c r="N25" s="112"/>
      <c r="P25" s="269">
        <v>993063</v>
      </c>
      <c r="R25" s="269">
        <v>19351.97</v>
      </c>
      <c r="T25" s="269">
        <v>51</v>
      </c>
    </row>
    <row r="26" spans="1:20" ht="34.9" customHeight="1" x14ac:dyDescent="0.25">
      <c r="A26" s="332" t="s">
        <v>64</v>
      </c>
      <c r="B26" s="332"/>
      <c r="C26" s="175"/>
      <c r="D26" s="117"/>
      <c r="E26" s="176"/>
      <c r="F26" s="177"/>
      <c r="G26" s="177"/>
      <c r="H26" s="177"/>
      <c r="I26" s="238"/>
      <c r="J26" s="240"/>
      <c r="K26" s="112">
        <f>SUM(D26:J26)</f>
        <v>0</v>
      </c>
      <c r="L26" s="113">
        <f>+ROUND(K26*C26,2)</f>
        <v>0</v>
      </c>
      <c r="N26" s="125"/>
    </row>
    <row r="27" spans="1:20" x14ac:dyDescent="0.25">
      <c r="A27" s="30"/>
      <c r="B27" s="30"/>
      <c r="C27" s="30"/>
      <c r="D27" s="30"/>
      <c r="E27" s="30"/>
      <c r="F27" s="30"/>
      <c r="G27" s="30"/>
      <c r="H27" s="30"/>
      <c r="I27" s="30"/>
      <c r="J27" s="241"/>
      <c r="K27" s="122"/>
      <c r="L27" s="122"/>
      <c r="N27" s="126"/>
    </row>
    <row r="28" spans="1:20" ht="34.9" customHeight="1" x14ac:dyDescent="0.25">
      <c r="A28" s="333" t="s">
        <v>70</v>
      </c>
      <c r="B28" s="334"/>
      <c r="C28" s="178">
        <f>+'Tab.1 valore finanziario D.O.'!K19</f>
        <v>36588.17</v>
      </c>
      <c r="D28" s="112">
        <v>54</v>
      </c>
      <c r="E28" s="112"/>
      <c r="F28" s="112"/>
      <c r="G28" s="112"/>
      <c r="H28" s="112"/>
      <c r="I28" s="238"/>
      <c r="J28" s="237"/>
      <c r="K28" s="112">
        <f>SUM(D28:J28)</f>
        <v>54</v>
      </c>
      <c r="L28" s="113">
        <f>+ROUND(K28*C28,2)</f>
        <v>1975761.18</v>
      </c>
      <c r="N28" s="125"/>
    </row>
    <row r="29" spans="1:20" ht="34.9" customHeight="1" x14ac:dyDescent="0.25">
      <c r="A29" s="116" t="s">
        <v>70</v>
      </c>
      <c r="B29" s="129" t="s">
        <v>65</v>
      </c>
      <c r="C29" s="179">
        <f>+C28-C31</f>
        <v>6460.8899999999994</v>
      </c>
      <c r="D29" s="177"/>
      <c r="E29" s="117"/>
      <c r="F29" s="177"/>
      <c r="G29" s="177"/>
      <c r="H29" s="177"/>
      <c r="I29" s="238"/>
      <c r="J29" s="240">
        <v>51</v>
      </c>
      <c r="K29" s="112">
        <f>SUM(D29:J29)</f>
        <v>51</v>
      </c>
      <c r="L29" s="113">
        <f>+ROUND(K29*C29,2)</f>
        <v>329505.39</v>
      </c>
      <c r="N29" s="125"/>
    </row>
    <row r="30" spans="1:20" x14ac:dyDescent="0.25">
      <c r="A30" s="30"/>
      <c r="B30" s="30"/>
      <c r="C30" s="30"/>
      <c r="D30" s="30"/>
      <c r="E30" s="30"/>
      <c r="F30" s="30"/>
      <c r="G30" s="30"/>
      <c r="H30" s="30"/>
      <c r="I30" s="30"/>
      <c r="J30" s="241"/>
      <c r="K30" s="122"/>
      <c r="L30" s="122"/>
      <c r="N30" s="126"/>
    </row>
    <row r="31" spans="1:20" ht="34.9" customHeight="1" x14ac:dyDescent="0.25">
      <c r="A31" s="335" t="s">
        <v>61</v>
      </c>
      <c r="B31" s="335"/>
      <c r="C31" s="178">
        <f>+'Tab.1 valore finanziario D.O.'!K21</f>
        <v>30127.279999999999</v>
      </c>
      <c r="D31" s="112">
        <v>64</v>
      </c>
      <c r="E31" s="112"/>
      <c r="F31" s="112"/>
      <c r="G31" s="112"/>
      <c r="H31" s="112"/>
      <c r="I31" s="238"/>
      <c r="J31" s="237"/>
      <c r="K31" s="112">
        <v>63</v>
      </c>
      <c r="L31" s="113">
        <f>+ROUND(K31*C31,2)</f>
        <v>1898018.64</v>
      </c>
      <c r="N31" s="125"/>
    </row>
    <row r="32" spans="1:20" ht="34.9" customHeight="1" x14ac:dyDescent="0.25">
      <c r="A32" s="111" t="s">
        <v>61</v>
      </c>
      <c r="B32" s="129" t="s">
        <v>65</v>
      </c>
      <c r="C32" s="179">
        <f>+C31-C34</f>
        <v>1496.25</v>
      </c>
      <c r="D32" s="180"/>
      <c r="E32" s="177"/>
      <c r="F32" s="177"/>
      <c r="G32" s="177"/>
      <c r="H32" s="177"/>
      <c r="I32" s="238"/>
      <c r="J32" s="240"/>
      <c r="K32" s="112">
        <v>0</v>
      </c>
      <c r="L32" s="113">
        <f>+ROUND(K32*C32,2)</f>
        <v>0</v>
      </c>
      <c r="N32" s="125"/>
    </row>
    <row r="33" spans="1:14" ht="15" customHeight="1" x14ac:dyDescent="0.25">
      <c r="A33" s="30"/>
      <c r="B33" s="30"/>
      <c r="C33" s="30"/>
      <c r="D33" s="30"/>
      <c r="E33" s="30"/>
      <c r="F33" s="30"/>
      <c r="G33" s="30"/>
      <c r="H33" s="30"/>
      <c r="I33" s="30"/>
      <c r="J33" s="241"/>
      <c r="K33" s="122"/>
      <c r="L33" s="122"/>
      <c r="N33" s="126"/>
    </row>
    <row r="34" spans="1:14" ht="34.9" customHeight="1" x14ac:dyDescent="0.25">
      <c r="A34" s="336" t="s">
        <v>60</v>
      </c>
      <c r="B34" s="337"/>
      <c r="C34" s="178">
        <f>+'Tab.1 valore finanziario D.O.'!K23</f>
        <v>28631.03</v>
      </c>
      <c r="D34" s="181"/>
      <c r="E34" s="182"/>
      <c r="F34" s="183"/>
      <c r="G34" s="183"/>
      <c r="H34" s="183"/>
      <c r="I34" s="238"/>
      <c r="J34" s="242"/>
      <c r="K34" s="112">
        <f>SUM(D34:J34)</f>
        <v>0</v>
      </c>
      <c r="L34" s="113">
        <f>+ROUND(K34*C34,2)</f>
        <v>0</v>
      </c>
      <c r="N34" s="125"/>
    </row>
    <row r="35" spans="1:14" x14ac:dyDescent="0.25">
      <c r="A35" s="30"/>
      <c r="B35" s="30"/>
      <c r="C35" s="30"/>
      <c r="D35" s="30"/>
      <c r="E35" s="30"/>
      <c r="F35" s="30"/>
      <c r="G35" s="30"/>
      <c r="H35" s="30"/>
      <c r="I35" s="30"/>
      <c r="J35" s="241"/>
      <c r="K35" s="122"/>
      <c r="L35" s="230"/>
      <c r="N35" s="127"/>
    </row>
    <row r="36" spans="1:14" s="52" customFormat="1" ht="43.5" customHeight="1" x14ac:dyDescent="0.25">
      <c r="A36" s="110"/>
      <c r="B36" s="110"/>
      <c r="C36" s="164" t="s">
        <v>16</v>
      </c>
      <c r="D36" s="268">
        <f t="shared" ref="D36:L36" si="0">+SUM(D11:D34)</f>
        <v>118</v>
      </c>
      <c r="E36" s="268">
        <v>10</v>
      </c>
      <c r="F36" s="268">
        <f t="shared" si="0"/>
        <v>0</v>
      </c>
      <c r="G36" s="265">
        <f t="shared" si="0"/>
        <v>0</v>
      </c>
      <c r="H36" s="265">
        <f t="shared" si="0"/>
        <v>0</v>
      </c>
      <c r="I36" s="240">
        <f t="shared" si="0"/>
        <v>6</v>
      </c>
      <c r="J36" s="240">
        <f t="shared" si="0"/>
        <v>51</v>
      </c>
      <c r="K36" s="268">
        <f t="shared" si="0"/>
        <v>185</v>
      </c>
      <c r="L36" s="265">
        <f t="shared" si="0"/>
        <v>5260008.0858640838</v>
      </c>
      <c r="N36" s="229">
        <f>+SUM(N25:N35)</f>
        <v>0</v>
      </c>
    </row>
    <row r="37" spans="1:14" ht="18.75" customHeight="1" x14ac:dyDescent="0.25">
      <c r="B37" s="35"/>
      <c r="C37" s="35"/>
    </row>
    <row r="38" spans="1:14" ht="18.75" customHeight="1" x14ac:dyDescent="0.25">
      <c r="B38" s="35"/>
      <c r="C38" s="35"/>
    </row>
    <row r="39" spans="1:14" ht="21" customHeight="1" x14ac:dyDescent="0.25">
      <c r="A39" s="338" t="s">
        <v>62</v>
      </c>
      <c r="B39" s="338"/>
      <c r="C39" s="338"/>
      <c r="D39" s="338"/>
      <c r="E39" s="338"/>
      <c r="F39" s="338"/>
      <c r="G39" s="338"/>
      <c r="H39" s="338"/>
      <c r="I39" s="338"/>
      <c r="J39" s="338"/>
      <c r="K39" s="338"/>
      <c r="L39" s="338"/>
      <c r="M39" s="338"/>
    </row>
    <row r="40" spans="1:14" ht="18" customHeight="1" x14ac:dyDescent="0.25">
      <c r="A40" s="316" t="s">
        <v>145</v>
      </c>
      <c r="B40" s="316"/>
      <c r="C40" s="316"/>
      <c r="D40" s="316"/>
      <c r="E40" s="316"/>
      <c r="F40" s="316"/>
      <c r="G40" s="316"/>
      <c r="H40" s="316"/>
      <c r="I40" s="316"/>
      <c r="J40" s="316"/>
      <c r="K40" s="316"/>
      <c r="L40" s="316"/>
      <c r="M40" s="316"/>
    </row>
    <row r="41" spans="1:14" ht="18" customHeight="1" x14ac:dyDescent="0.25">
      <c r="A41" s="316" t="s">
        <v>123</v>
      </c>
      <c r="B41" s="316"/>
      <c r="C41" s="316"/>
      <c r="D41" s="316"/>
      <c r="E41" s="316"/>
      <c r="F41" s="316"/>
      <c r="G41" s="316"/>
      <c r="H41" s="316"/>
      <c r="I41" s="316"/>
      <c r="J41" s="316"/>
      <c r="K41" s="316"/>
      <c r="L41" s="316"/>
      <c r="M41" s="316"/>
    </row>
    <row r="42" spans="1:14" ht="18" customHeight="1" x14ac:dyDescent="0.25">
      <c r="A42" s="316" t="s">
        <v>124</v>
      </c>
      <c r="B42" s="316"/>
      <c r="C42" s="316"/>
      <c r="D42" s="316"/>
      <c r="E42" s="316"/>
      <c r="F42" s="316"/>
      <c r="G42" s="316"/>
      <c r="H42" s="316"/>
      <c r="I42" s="316"/>
      <c r="J42" s="316"/>
      <c r="K42" s="316"/>
      <c r="L42" s="316"/>
      <c r="M42" s="316"/>
    </row>
    <row r="43" spans="1:14" ht="18" customHeight="1" x14ac:dyDescent="0.25">
      <c r="A43" s="316" t="s">
        <v>125</v>
      </c>
      <c r="B43" s="316"/>
      <c r="C43" s="316"/>
      <c r="D43" s="316"/>
      <c r="E43" s="316"/>
      <c r="F43" s="316"/>
      <c r="G43" s="316"/>
      <c r="H43" s="316"/>
      <c r="I43" s="316"/>
      <c r="J43" s="316"/>
      <c r="K43" s="316"/>
      <c r="L43" s="316"/>
      <c r="M43" s="316"/>
      <c r="N43" s="121"/>
    </row>
    <row r="44" spans="1:14" ht="18" customHeight="1" x14ac:dyDescent="0.25">
      <c r="A44" s="316" t="s">
        <v>126</v>
      </c>
      <c r="B44" s="316"/>
      <c r="C44" s="316"/>
      <c r="D44" s="316"/>
      <c r="E44" s="316"/>
      <c r="F44" s="316"/>
      <c r="G44" s="316"/>
      <c r="H44" s="316"/>
      <c r="I44" s="316"/>
      <c r="J44" s="316"/>
      <c r="K44" s="316"/>
      <c r="L44" s="316"/>
      <c r="M44" s="316"/>
    </row>
    <row r="45" spans="1:14" ht="18" customHeight="1" x14ac:dyDescent="0.25">
      <c r="A45" s="316" t="s">
        <v>150</v>
      </c>
      <c r="B45" s="316"/>
      <c r="C45" s="316"/>
      <c r="D45" s="316"/>
      <c r="E45" s="316"/>
      <c r="F45" s="316"/>
      <c r="G45" s="316"/>
      <c r="H45" s="316"/>
      <c r="I45" s="316"/>
      <c r="J45" s="316"/>
      <c r="K45" s="316"/>
      <c r="L45" s="316"/>
      <c r="M45" s="316"/>
    </row>
    <row r="46" spans="1:14" ht="15.75" customHeight="1" x14ac:dyDescent="0.25">
      <c r="A46" s="316" t="s">
        <v>146</v>
      </c>
      <c r="B46" s="316"/>
      <c r="C46" s="316"/>
      <c r="D46" s="316"/>
      <c r="E46" s="316"/>
      <c r="F46" s="316"/>
      <c r="G46" s="316"/>
      <c r="H46" s="316"/>
      <c r="I46" s="316"/>
      <c r="J46" s="316"/>
      <c r="K46" s="316"/>
      <c r="L46" s="316"/>
      <c r="M46" s="316"/>
    </row>
    <row r="47" spans="1:14" x14ac:dyDescent="0.25">
      <c r="A47" s="316" t="s">
        <v>130</v>
      </c>
      <c r="B47" s="316"/>
      <c r="C47" s="316"/>
      <c r="D47" s="316"/>
      <c r="E47" s="316"/>
      <c r="F47" s="316"/>
      <c r="G47" s="316"/>
      <c r="H47" s="316"/>
      <c r="I47" s="316"/>
      <c r="J47" s="316"/>
      <c r="K47" s="316"/>
      <c r="L47" s="316"/>
      <c r="M47" s="316"/>
    </row>
  </sheetData>
  <sheetProtection selectLockedCells="1" selectUnlockedCells="1"/>
  <mergeCells count="29">
    <mergeCell ref="A1:C1"/>
    <mergeCell ref="A44:M44"/>
    <mergeCell ref="I1:L1"/>
    <mergeCell ref="A2:C2"/>
    <mergeCell ref="A3:C3"/>
    <mergeCell ref="A42:M42"/>
    <mergeCell ref="A21:B24"/>
    <mergeCell ref="C21:C24"/>
    <mergeCell ref="A14:A19"/>
    <mergeCell ref="B14:B17"/>
    <mergeCell ref="C14:C17"/>
    <mergeCell ref="A25:B25"/>
    <mergeCell ref="D21:L21"/>
    <mergeCell ref="D22:L22"/>
    <mergeCell ref="D23:L23"/>
    <mergeCell ref="A7:A12"/>
    <mergeCell ref="B7:B10"/>
    <mergeCell ref="C7:C10"/>
    <mergeCell ref="A47:M47"/>
    <mergeCell ref="A43:M43"/>
    <mergeCell ref="A41:M41"/>
    <mergeCell ref="A26:B26"/>
    <mergeCell ref="A28:B28"/>
    <mergeCell ref="A31:B31"/>
    <mergeCell ref="A34:B34"/>
    <mergeCell ref="A40:M40"/>
    <mergeCell ref="A39:M39"/>
    <mergeCell ref="A46:M46"/>
    <mergeCell ref="A45:M45"/>
  </mergeCells>
  <pageMargins left="0.70866141732283472" right="0.70866141732283472" top="0.19685039370078741" bottom="0.15748031496062992" header="0.31496062992125984" footer="0.31496062992125984"/>
  <pageSetup paperSize="9" scale="39" firstPageNumber="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pageSetUpPr fitToPage="1"/>
  </sheetPr>
  <dimension ref="A1:O40"/>
  <sheetViews>
    <sheetView showGridLines="0" zoomScale="70" zoomScaleNormal="70" workbookViewId="0">
      <selection activeCell="M31" sqref="M31"/>
    </sheetView>
  </sheetViews>
  <sheetFormatPr defaultColWidth="8.5703125" defaultRowHeight="15.75" x14ac:dyDescent="0.25"/>
  <cols>
    <col min="1" max="1" width="8.5703125" style="4" customWidth="1"/>
    <col min="2" max="2" width="15.28515625" style="4" bestFit="1" customWidth="1"/>
    <col min="3" max="3" width="17" style="4" customWidth="1"/>
    <col min="4" max="4" width="16.5703125" style="4" customWidth="1"/>
    <col min="5" max="5" width="15.85546875" style="4" customWidth="1"/>
    <col min="6" max="10" width="13.28515625" style="4" customWidth="1"/>
    <col min="11" max="11" width="16.7109375" style="4" customWidth="1"/>
    <col min="12" max="12" width="17.5703125" style="4" customWidth="1"/>
    <col min="13" max="13" width="17.42578125" style="37" customWidth="1"/>
    <col min="14" max="14" width="27" style="37" customWidth="1"/>
    <col min="15" max="15" width="35.140625" style="37" customWidth="1"/>
    <col min="16" max="16" width="8.5703125" style="4"/>
    <col min="17" max="17" width="12" style="4" customWidth="1"/>
    <col min="18" max="18" width="11.42578125" style="4" customWidth="1"/>
    <col min="19" max="20" width="12" style="4" customWidth="1"/>
    <col min="21" max="256" width="8.5703125" style="4"/>
    <col min="257" max="257" width="20" style="4" customWidth="1"/>
    <col min="258" max="258" width="18.28515625" style="4" customWidth="1"/>
    <col min="259" max="259" width="15.28515625" style="4" customWidth="1"/>
    <col min="260" max="260" width="17.7109375" style="4" customWidth="1"/>
    <col min="261" max="261" width="14.28515625" style="4" bestFit="1" customWidth="1"/>
    <col min="262" max="262" width="12.7109375" style="4" customWidth="1"/>
    <col min="263" max="263" width="18.28515625" style="4" customWidth="1"/>
    <col min="264" max="264" width="24.5703125" style="4" customWidth="1"/>
    <col min="265" max="265" width="11.7109375" style="4" customWidth="1"/>
    <col min="266" max="266" width="12.7109375" style="4" customWidth="1"/>
    <col min="267" max="267" width="17.7109375" style="4" customWidth="1"/>
    <col min="268" max="268" width="16.7109375" style="4" customWidth="1"/>
    <col min="269" max="269" width="29.7109375" style="4" customWidth="1"/>
    <col min="270" max="270" width="24.7109375" style="4" customWidth="1"/>
    <col min="271" max="271" width="19.42578125" style="4" customWidth="1"/>
    <col min="272" max="272" width="8.5703125" style="4"/>
    <col min="273" max="273" width="12" style="4" customWidth="1"/>
    <col min="274" max="274" width="11.42578125" style="4" customWidth="1"/>
    <col min="275" max="276" width="12" style="4" customWidth="1"/>
    <col min="277" max="512" width="8.5703125" style="4"/>
    <col min="513" max="513" width="20" style="4" customWidth="1"/>
    <col min="514" max="514" width="18.28515625" style="4" customWidth="1"/>
    <col min="515" max="515" width="15.28515625" style="4" customWidth="1"/>
    <col min="516" max="516" width="17.7109375" style="4" customWidth="1"/>
    <col min="517" max="517" width="14.28515625" style="4" bestFit="1" customWidth="1"/>
    <col min="518" max="518" width="12.7109375" style="4" customWidth="1"/>
    <col min="519" max="519" width="18.28515625" style="4" customWidth="1"/>
    <col min="520" max="520" width="24.5703125" style="4" customWidth="1"/>
    <col min="521" max="521" width="11.7109375" style="4" customWidth="1"/>
    <col min="522" max="522" width="12.7109375" style="4" customWidth="1"/>
    <col min="523" max="523" width="17.7109375" style="4" customWidth="1"/>
    <col min="524" max="524" width="16.7109375" style="4" customWidth="1"/>
    <col min="525" max="525" width="29.7109375" style="4" customWidth="1"/>
    <col min="526" max="526" width="24.7109375" style="4" customWidth="1"/>
    <col min="527" max="527" width="19.42578125" style="4" customWidth="1"/>
    <col min="528" max="528" width="8.5703125" style="4"/>
    <col min="529" max="529" width="12" style="4" customWidth="1"/>
    <col min="530" max="530" width="11.42578125" style="4" customWidth="1"/>
    <col min="531" max="532" width="12" style="4" customWidth="1"/>
    <col min="533" max="768" width="8.5703125" style="4"/>
    <col min="769" max="769" width="20" style="4" customWidth="1"/>
    <col min="770" max="770" width="18.28515625" style="4" customWidth="1"/>
    <col min="771" max="771" width="15.28515625" style="4" customWidth="1"/>
    <col min="772" max="772" width="17.7109375" style="4" customWidth="1"/>
    <col min="773" max="773" width="14.28515625" style="4" bestFit="1" customWidth="1"/>
    <col min="774" max="774" width="12.7109375" style="4" customWidth="1"/>
    <col min="775" max="775" width="18.28515625" style="4" customWidth="1"/>
    <col min="776" max="776" width="24.5703125" style="4" customWidth="1"/>
    <col min="777" max="777" width="11.7109375" style="4" customWidth="1"/>
    <col min="778" max="778" width="12.7109375" style="4" customWidth="1"/>
    <col min="779" max="779" width="17.7109375" style="4" customWidth="1"/>
    <col min="780" max="780" width="16.7109375" style="4" customWidth="1"/>
    <col min="781" max="781" width="29.7109375" style="4" customWidth="1"/>
    <col min="782" max="782" width="24.7109375" style="4" customWidth="1"/>
    <col min="783" max="783" width="19.42578125" style="4" customWidth="1"/>
    <col min="784" max="784" width="8.5703125" style="4"/>
    <col min="785" max="785" width="12" style="4" customWidth="1"/>
    <col min="786" max="786" width="11.42578125" style="4" customWidth="1"/>
    <col min="787" max="788" width="12" style="4" customWidth="1"/>
    <col min="789" max="1024" width="8.5703125" style="4"/>
    <col min="1025" max="1025" width="20" style="4" customWidth="1"/>
    <col min="1026" max="1026" width="18.28515625" style="4" customWidth="1"/>
    <col min="1027" max="1027" width="15.28515625" style="4" customWidth="1"/>
    <col min="1028" max="1028" width="17.7109375" style="4" customWidth="1"/>
    <col min="1029" max="1029" width="14.28515625" style="4" bestFit="1" customWidth="1"/>
    <col min="1030" max="1030" width="12.7109375" style="4" customWidth="1"/>
    <col min="1031" max="1031" width="18.28515625" style="4" customWidth="1"/>
    <col min="1032" max="1032" width="24.5703125" style="4" customWidth="1"/>
    <col min="1033" max="1033" width="11.7109375" style="4" customWidth="1"/>
    <col min="1034" max="1034" width="12.7109375" style="4" customWidth="1"/>
    <col min="1035" max="1035" width="17.7109375" style="4" customWidth="1"/>
    <col min="1036" max="1036" width="16.7109375" style="4" customWidth="1"/>
    <col min="1037" max="1037" width="29.7109375" style="4" customWidth="1"/>
    <col min="1038" max="1038" width="24.7109375" style="4" customWidth="1"/>
    <col min="1039" max="1039" width="19.42578125"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20" style="4" customWidth="1"/>
    <col min="1282" max="1282" width="18.28515625" style="4" customWidth="1"/>
    <col min="1283" max="1283" width="15.28515625" style="4" customWidth="1"/>
    <col min="1284" max="1284" width="17.7109375" style="4" customWidth="1"/>
    <col min="1285" max="1285" width="14.28515625" style="4" bestFit="1" customWidth="1"/>
    <col min="1286" max="1286" width="12.7109375" style="4" customWidth="1"/>
    <col min="1287" max="1287" width="18.28515625" style="4" customWidth="1"/>
    <col min="1288" max="1288" width="24.5703125" style="4" customWidth="1"/>
    <col min="1289" max="1289" width="11.7109375" style="4" customWidth="1"/>
    <col min="1290" max="1290" width="12.7109375" style="4" customWidth="1"/>
    <col min="1291" max="1291" width="17.7109375" style="4" customWidth="1"/>
    <col min="1292" max="1292" width="16.7109375" style="4" customWidth="1"/>
    <col min="1293" max="1293" width="29.7109375" style="4" customWidth="1"/>
    <col min="1294" max="1294" width="24.7109375" style="4" customWidth="1"/>
    <col min="1295" max="1295" width="19.42578125"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20" style="4" customWidth="1"/>
    <col min="1538" max="1538" width="18.28515625" style="4" customWidth="1"/>
    <col min="1539" max="1539" width="15.28515625" style="4" customWidth="1"/>
    <col min="1540" max="1540" width="17.7109375" style="4" customWidth="1"/>
    <col min="1541" max="1541" width="14.28515625" style="4" bestFit="1" customWidth="1"/>
    <col min="1542" max="1542" width="12.7109375" style="4" customWidth="1"/>
    <col min="1543" max="1543" width="18.28515625" style="4" customWidth="1"/>
    <col min="1544" max="1544" width="24.5703125" style="4" customWidth="1"/>
    <col min="1545" max="1545" width="11.7109375" style="4" customWidth="1"/>
    <col min="1546" max="1546" width="12.7109375" style="4" customWidth="1"/>
    <col min="1547" max="1547" width="17.7109375" style="4" customWidth="1"/>
    <col min="1548" max="1548" width="16.7109375" style="4" customWidth="1"/>
    <col min="1549" max="1549" width="29.7109375" style="4" customWidth="1"/>
    <col min="1550" max="1550" width="24.7109375" style="4" customWidth="1"/>
    <col min="1551" max="1551" width="19.42578125"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20" style="4" customWidth="1"/>
    <col min="1794" max="1794" width="18.28515625" style="4" customWidth="1"/>
    <col min="1795" max="1795" width="15.28515625" style="4" customWidth="1"/>
    <col min="1796" max="1796" width="17.7109375" style="4" customWidth="1"/>
    <col min="1797" max="1797" width="14.28515625" style="4" bestFit="1" customWidth="1"/>
    <col min="1798" max="1798" width="12.7109375" style="4" customWidth="1"/>
    <col min="1799" max="1799" width="18.28515625" style="4" customWidth="1"/>
    <col min="1800" max="1800" width="24.5703125" style="4" customWidth="1"/>
    <col min="1801" max="1801" width="11.7109375" style="4" customWidth="1"/>
    <col min="1802" max="1802" width="12.7109375" style="4" customWidth="1"/>
    <col min="1803" max="1803" width="17.7109375" style="4" customWidth="1"/>
    <col min="1804" max="1804" width="16.7109375" style="4" customWidth="1"/>
    <col min="1805" max="1805" width="29.7109375" style="4" customWidth="1"/>
    <col min="1806" max="1806" width="24.7109375" style="4" customWidth="1"/>
    <col min="1807" max="1807" width="19.42578125"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20" style="4" customWidth="1"/>
    <col min="2050" max="2050" width="18.28515625" style="4" customWidth="1"/>
    <col min="2051" max="2051" width="15.28515625" style="4" customWidth="1"/>
    <col min="2052" max="2052" width="17.7109375" style="4" customWidth="1"/>
    <col min="2053" max="2053" width="14.28515625" style="4" bestFit="1" customWidth="1"/>
    <col min="2054" max="2054" width="12.7109375" style="4" customWidth="1"/>
    <col min="2055" max="2055" width="18.28515625" style="4" customWidth="1"/>
    <col min="2056" max="2056" width="24.5703125" style="4" customWidth="1"/>
    <col min="2057" max="2057" width="11.7109375" style="4" customWidth="1"/>
    <col min="2058" max="2058" width="12.7109375" style="4" customWidth="1"/>
    <col min="2059" max="2059" width="17.7109375" style="4" customWidth="1"/>
    <col min="2060" max="2060" width="16.7109375" style="4" customWidth="1"/>
    <col min="2061" max="2061" width="29.7109375" style="4" customWidth="1"/>
    <col min="2062" max="2062" width="24.7109375" style="4" customWidth="1"/>
    <col min="2063" max="2063" width="19.42578125"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20" style="4" customWidth="1"/>
    <col min="2306" max="2306" width="18.28515625" style="4" customWidth="1"/>
    <col min="2307" max="2307" width="15.28515625" style="4" customWidth="1"/>
    <col min="2308" max="2308" width="17.7109375" style="4" customWidth="1"/>
    <col min="2309" max="2309" width="14.28515625" style="4" bestFit="1" customWidth="1"/>
    <col min="2310" max="2310" width="12.7109375" style="4" customWidth="1"/>
    <col min="2311" max="2311" width="18.28515625" style="4" customWidth="1"/>
    <col min="2312" max="2312" width="24.5703125" style="4" customWidth="1"/>
    <col min="2313" max="2313" width="11.7109375" style="4" customWidth="1"/>
    <col min="2314" max="2314" width="12.7109375" style="4" customWidth="1"/>
    <col min="2315" max="2315" width="17.7109375" style="4" customWidth="1"/>
    <col min="2316" max="2316" width="16.7109375" style="4" customWidth="1"/>
    <col min="2317" max="2317" width="29.7109375" style="4" customWidth="1"/>
    <col min="2318" max="2318" width="24.7109375" style="4" customWidth="1"/>
    <col min="2319" max="2319" width="19.42578125"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20" style="4" customWidth="1"/>
    <col min="2562" max="2562" width="18.28515625" style="4" customWidth="1"/>
    <col min="2563" max="2563" width="15.28515625" style="4" customWidth="1"/>
    <col min="2564" max="2564" width="17.7109375" style="4" customWidth="1"/>
    <col min="2565" max="2565" width="14.28515625" style="4" bestFit="1" customWidth="1"/>
    <col min="2566" max="2566" width="12.7109375" style="4" customWidth="1"/>
    <col min="2567" max="2567" width="18.28515625" style="4" customWidth="1"/>
    <col min="2568" max="2568" width="24.5703125" style="4" customWidth="1"/>
    <col min="2569" max="2569" width="11.7109375" style="4" customWidth="1"/>
    <col min="2570" max="2570" width="12.7109375" style="4" customWidth="1"/>
    <col min="2571" max="2571" width="17.7109375" style="4" customWidth="1"/>
    <col min="2572" max="2572" width="16.7109375" style="4" customWidth="1"/>
    <col min="2573" max="2573" width="29.7109375" style="4" customWidth="1"/>
    <col min="2574" max="2574" width="24.7109375" style="4" customWidth="1"/>
    <col min="2575" max="2575" width="19.42578125"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20" style="4" customWidth="1"/>
    <col min="2818" max="2818" width="18.28515625" style="4" customWidth="1"/>
    <col min="2819" max="2819" width="15.28515625" style="4" customWidth="1"/>
    <col min="2820" max="2820" width="17.7109375" style="4" customWidth="1"/>
    <col min="2821" max="2821" width="14.28515625" style="4" bestFit="1" customWidth="1"/>
    <col min="2822" max="2822" width="12.7109375" style="4" customWidth="1"/>
    <col min="2823" max="2823" width="18.28515625" style="4" customWidth="1"/>
    <col min="2824" max="2824" width="24.5703125" style="4" customWidth="1"/>
    <col min="2825" max="2825" width="11.7109375" style="4" customWidth="1"/>
    <col min="2826" max="2826" width="12.7109375" style="4" customWidth="1"/>
    <col min="2827" max="2827" width="17.7109375" style="4" customWidth="1"/>
    <col min="2828" max="2828" width="16.7109375" style="4" customWidth="1"/>
    <col min="2829" max="2829" width="29.7109375" style="4" customWidth="1"/>
    <col min="2830" max="2830" width="24.7109375" style="4" customWidth="1"/>
    <col min="2831" max="2831" width="19.42578125"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20" style="4" customWidth="1"/>
    <col min="3074" max="3074" width="18.28515625" style="4" customWidth="1"/>
    <col min="3075" max="3075" width="15.28515625" style="4" customWidth="1"/>
    <col min="3076" max="3076" width="17.7109375" style="4" customWidth="1"/>
    <col min="3077" max="3077" width="14.28515625" style="4" bestFit="1" customWidth="1"/>
    <col min="3078" max="3078" width="12.7109375" style="4" customWidth="1"/>
    <col min="3079" max="3079" width="18.28515625" style="4" customWidth="1"/>
    <col min="3080" max="3080" width="24.5703125" style="4" customWidth="1"/>
    <col min="3081" max="3081" width="11.7109375" style="4" customWidth="1"/>
    <col min="3082" max="3082" width="12.7109375" style="4" customWidth="1"/>
    <col min="3083" max="3083" width="17.7109375" style="4" customWidth="1"/>
    <col min="3084" max="3084" width="16.7109375" style="4" customWidth="1"/>
    <col min="3085" max="3085" width="29.7109375" style="4" customWidth="1"/>
    <col min="3086" max="3086" width="24.7109375" style="4" customWidth="1"/>
    <col min="3087" max="3087" width="19.42578125"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20" style="4" customWidth="1"/>
    <col min="3330" max="3330" width="18.28515625" style="4" customWidth="1"/>
    <col min="3331" max="3331" width="15.28515625" style="4" customWidth="1"/>
    <col min="3332" max="3332" width="17.7109375" style="4" customWidth="1"/>
    <col min="3333" max="3333" width="14.28515625" style="4" bestFit="1" customWidth="1"/>
    <col min="3334" max="3334" width="12.7109375" style="4" customWidth="1"/>
    <col min="3335" max="3335" width="18.28515625" style="4" customWidth="1"/>
    <col min="3336" max="3336" width="24.5703125" style="4" customWidth="1"/>
    <col min="3337" max="3337" width="11.7109375" style="4" customWidth="1"/>
    <col min="3338" max="3338" width="12.7109375" style="4" customWidth="1"/>
    <col min="3339" max="3339" width="17.7109375" style="4" customWidth="1"/>
    <col min="3340" max="3340" width="16.7109375" style="4" customWidth="1"/>
    <col min="3341" max="3341" width="29.7109375" style="4" customWidth="1"/>
    <col min="3342" max="3342" width="24.7109375" style="4" customWidth="1"/>
    <col min="3343" max="3343" width="19.42578125"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20" style="4" customWidth="1"/>
    <col min="3586" max="3586" width="18.28515625" style="4" customWidth="1"/>
    <col min="3587" max="3587" width="15.28515625" style="4" customWidth="1"/>
    <col min="3588" max="3588" width="17.7109375" style="4" customWidth="1"/>
    <col min="3589" max="3589" width="14.28515625" style="4" bestFit="1" customWidth="1"/>
    <col min="3590" max="3590" width="12.7109375" style="4" customWidth="1"/>
    <col min="3591" max="3591" width="18.28515625" style="4" customWidth="1"/>
    <col min="3592" max="3592" width="24.5703125" style="4" customWidth="1"/>
    <col min="3593" max="3593" width="11.7109375" style="4" customWidth="1"/>
    <col min="3594" max="3594" width="12.7109375" style="4" customWidth="1"/>
    <col min="3595" max="3595" width="17.7109375" style="4" customWidth="1"/>
    <col min="3596" max="3596" width="16.7109375" style="4" customWidth="1"/>
    <col min="3597" max="3597" width="29.7109375" style="4" customWidth="1"/>
    <col min="3598" max="3598" width="24.7109375" style="4" customWidth="1"/>
    <col min="3599" max="3599" width="19.42578125"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20" style="4" customWidth="1"/>
    <col min="3842" max="3842" width="18.28515625" style="4" customWidth="1"/>
    <col min="3843" max="3843" width="15.28515625" style="4" customWidth="1"/>
    <col min="3844" max="3844" width="17.7109375" style="4" customWidth="1"/>
    <col min="3845" max="3845" width="14.28515625" style="4" bestFit="1" customWidth="1"/>
    <col min="3846" max="3846" width="12.7109375" style="4" customWidth="1"/>
    <col min="3847" max="3847" width="18.28515625" style="4" customWidth="1"/>
    <col min="3848" max="3848" width="24.5703125" style="4" customWidth="1"/>
    <col min="3849" max="3849" width="11.7109375" style="4" customWidth="1"/>
    <col min="3850" max="3850" width="12.7109375" style="4" customWidth="1"/>
    <col min="3851" max="3851" width="17.7109375" style="4" customWidth="1"/>
    <col min="3852" max="3852" width="16.7109375" style="4" customWidth="1"/>
    <col min="3853" max="3853" width="29.7109375" style="4" customWidth="1"/>
    <col min="3854" max="3854" width="24.7109375" style="4" customWidth="1"/>
    <col min="3855" max="3855" width="19.42578125"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20" style="4" customWidth="1"/>
    <col min="4098" max="4098" width="18.28515625" style="4" customWidth="1"/>
    <col min="4099" max="4099" width="15.28515625" style="4" customWidth="1"/>
    <col min="4100" max="4100" width="17.7109375" style="4" customWidth="1"/>
    <col min="4101" max="4101" width="14.28515625" style="4" bestFit="1" customWidth="1"/>
    <col min="4102" max="4102" width="12.7109375" style="4" customWidth="1"/>
    <col min="4103" max="4103" width="18.28515625" style="4" customWidth="1"/>
    <col min="4104" max="4104" width="24.5703125" style="4" customWidth="1"/>
    <col min="4105" max="4105" width="11.7109375" style="4" customWidth="1"/>
    <col min="4106" max="4106" width="12.7109375" style="4" customWidth="1"/>
    <col min="4107" max="4107" width="17.7109375" style="4" customWidth="1"/>
    <col min="4108" max="4108" width="16.7109375" style="4" customWidth="1"/>
    <col min="4109" max="4109" width="29.7109375" style="4" customWidth="1"/>
    <col min="4110" max="4110" width="24.7109375" style="4" customWidth="1"/>
    <col min="4111" max="4111" width="19.42578125"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20" style="4" customWidth="1"/>
    <col min="4354" max="4354" width="18.28515625" style="4" customWidth="1"/>
    <col min="4355" max="4355" width="15.28515625" style="4" customWidth="1"/>
    <col min="4356" max="4356" width="17.7109375" style="4" customWidth="1"/>
    <col min="4357" max="4357" width="14.28515625" style="4" bestFit="1" customWidth="1"/>
    <col min="4358" max="4358" width="12.7109375" style="4" customWidth="1"/>
    <col min="4359" max="4359" width="18.28515625" style="4" customWidth="1"/>
    <col min="4360" max="4360" width="24.5703125" style="4" customWidth="1"/>
    <col min="4361" max="4361" width="11.7109375" style="4" customWidth="1"/>
    <col min="4362" max="4362" width="12.7109375" style="4" customWidth="1"/>
    <col min="4363" max="4363" width="17.7109375" style="4" customWidth="1"/>
    <col min="4364" max="4364" width="16.7109375" style="4" customWidth="1"/>
    <col min="4365" max="4365" width="29.7109375" style="4" customWidth="1"/>
    <col min="4366" max="4366" width="24.7109375" style="4" customWidth="1"/>
    <col min="4367" max="4367" width="19.42578125"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20" style="4" customWidth="1"/>
    <col min="4610" max="4610" width="18.28515625" style="4" customWidth="1"/>
    <col min="4611" max="4611" width="15.28515625" style="4" customWidth="1"/>
    <col min="4612" max="4612" width="17.7109375" style="4" customWidth="1"/>
    <col min="4613" max="4613" width="14.28515625" style="4" bestFit="1" customWidth="1"/>
    <col min="4614" max="4614" width="12.7109375" style="4" customWidth="1"/>
    <col min="4615" max="4615" width="18.28515625" style="4" customWidth="1"/>
    <col min="4616" max="4616" width="24.5703125" style="4" customWidth="1"/>
    <col min="4617" max="4617" width="11.7109375" style="4" customWidth="1"/>
    <col min="4618" max="4618" width="12.7109375" style="4" customWidth="1"/>
    <col min="4619" max="4619" width="17.7109375" style="4" customWidth="1"/>
    <col min="4620" max="4620" width="16.7109375" style="4" customWidth="1"/>
    <col min="4621" max="4621" width="29.7109375" style="4" customWidth="1"/>
    <col min="4622" max="4622" width="24.7109375" style="4" customWidth="1"/>
    <col min="4623" max="4623" width="19.42578125"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20" style="4" customWidth="1"/>
    <col min="4866" max="4866" width="18.28515625" style="4" customWidth="1"/>
    <col min="4867" max="4867" width="15.28515625" style="4" customWidth="1"/>
    <col min="4868" max="4868" width="17.7109375" style="4" customWidth="1"/>
    <col min="4869" max="4869" width="14.28515625" style="4" bestFit="1" customWidth="1"/>
    <col min="4870" max="4870" width="12.7109375" style="4" customWidth="1"/>
    <col min="4871" max="4871" width="18.28515625" style="4" customWidth="1"/>
    <col min="4872" max="4872" width="24.5703125" style="4" customWidth="1"/>
    <col min="4873" max="4873" width="11.7109375" style="4" customWidth="1"/>
    <col min="4874" max="4874" width="12.7109375" style="4" customWidth="1"/>
    <col min="4875" max="4875" width="17.7109375" style="4" customWidth="1"/>
    <col min="4876" max="4876" width="16.7109375" style="4" customWidth="1"/>
    <col min="4877" max="4877" width="29.7109375" style="4" customWidth="1"/>
    <col min="4878" max="4878" width="24.7109375" style="4" customWidth="1"/>
    <col min="4879" max="4879" width="19.42578125"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20" style="4" customWidth="1"/>
    <col min="5122" max="5122" width="18.28515625" style="4" customWidth="1"/>
    <col min="5123" max="5123" width="15.28515625" style="4" customWidth="1"/>
    <col min="5124" max="5124" width="17.7109375" style="4" customWidth="1"/>
    <col min="5125" max="5125" width="14.28515625" style="4" bestFit="1" customWidth="1"/>
    <col min="5126" max="5126" width="12.7109375" style="4" customWidth="1"/>
    <col min="5127" max="5127" width="18.28515625" style="4" customWidth="1"/>
    <col min="5128" max="5128" width="24.5703125" style="4" customWidth="1"/>
    <col min="5129" max="5129" width="11.7109375" style="4" customWidth="1"/>
    <col min="5130" max="5130" width="12.7109375" style="4" customWidth="1"/>
    <col min="5131" max="5131" width="17.7109375" style="4" customWidth="1"/>
    <col min="5132" max="5132" width="16.7109375" style="4" customWidth="1"/>
    <col min="5133" max="5133" width="29.7109375" style="4" customWidth="1"/>
    <col min="5134" max="5134" width="24.7109375" style="4" customWidth="1"/>
    <col min="5135" max="5135" width="19.42578125"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20" style="4" customWidth="1"/>
    <col min="5378" max="5378" width="18.28515625" style="4" customWidth="1"/>
    <col min="5379" max="5379" width="15.28515625" style="4" customWidth="1"/>
    <col min="5380" max="5380" width="17.7109375" style="4" customWidth="1"/>
    <col min="5381" max="5381" width="14.28515625" style="4" bestFit="1" customWidth="1"/>
    <col min="5382" max="5382" width="12.7109375" style="4" customWidth="1"/>
    <col min="5383" max="5383" width="18.28515625" style="4" customWidth="1"/>
    <col min="5384" max="5384" width="24.5703125" style="4" customWidth="1"/>
    <col min="5385" max="5385" width="11.7109375" style="4" customWidth="1"/>
    <col min="5386" max="5386" width="12.7109375" style="4" customWidth="1"/>
    <col min="5387" max="5387" width="17.7109375" style="4" customWidth="1"/>
    <col min="5388" max="5388" width="16.7109375" style="4" customWidth="1"/>
    <col min="5389" max="5389" width="29.7109375" style="4" customWidth="1"/>
    <col min="5390" max="5390" width="24.7109375" style="4" customWidth="1"/>
    <col min="5391" max="5391" width="19.42578125"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20" style="4" customWidth="1"/>
    <col min="5634" max="5634" width="18.28515625" style="4" customWidth="1"/>
    <col min="5635" max="5635" width="15.28515625" style="4" customWidth="1"/>
    <col min="5636" max="5636" width="17.7109375" style="4" customWidth="1"/>
    <col min="5637" max="5637" width="14.28515625" style="4" bestFit="1" customWidth="1"/>
    <col min="5638" max="5638" width="12.7109375" style="4" customWidth="1"/>
    <col min="5639" max="5639" width="18.28515625" style="4" customWidth="1"/>
    <col min="5640" max="5640" width="24.5703125" style="4" customWidth="1"/>
    <col min="5641" max="5641" width="11.7109375" style="4" customWidth="1"/>
    <col min="5642" max="5642" width="12.7109375" style="4" customWidth="1"/>
    <col min="5643" max="5643" width="17.7109375" style="4" customWidth="1"/>
    <col min="5644" max="5644" width="16.7109375" style="4" customWidth="1"/>
    <col min="5645" max="5645" width="29.7109375" style="4" customWidth="1"/>
    <col min="5646" max="5646" width="24.7109375" style="4" customWidth="1"/>
    <col min="5647" max="5647" width="19.42578125"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20" style="4" customWidth="1"/>
    <col min="5890" max="5890" width="18.28515625" style="4" customWidth="1"/>
    <col min="5891" max="5891" width="15.28515625" style="4" customWidth="1"/>
    <col min="5892" max="5892" width="17.7109375" style="4" customWidth="1"/>
    <col min="5893" max="5893" width="14.28515625" style="4" bestFit="1" customWidth="1"/>
    <col min="5894" max="5894" width="12.7109375" style="4" customWidth="1"/>
    <col min="5895" max="5895" width="18.28515625" style="4" customWidth="1"/>
    <col min="5896" max="5896" width="24.5703125" style="4" customWidth="1"/>
    <col min="5897" max="5897" width="11.7109375" style="4" customWidth="1"/>
    <col min="5898" max="5898" width="12.7109375" style="4" customWidth="1"/>
    <col min="5899" max="5899" width="17.7109375" style="4" customWidth="1"/>
    <col min="5900" max="5900" width="16.7109375" style="4" customWidth="1"/>
    <col min="5901" max="5901" width="29.7109375" style="4" customWidth="1"/>
    <col min="5902" max="5902" width="24.7109375" style="4" customWidth="1"/>
    <col min="5903" max="5903" width="19.42578125"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20" style="4" customWidth="1"/>
    <col min="6146" max="6146" width="18.28515625" style="4" customWidth="1"/>
    <col min="6147" max="6147" width="15.28515625" style="4" customWidth="1"/>
    <col min="6148" max="6148" width="17.7109375" style="4" customWidth="1"/>
    <col min="6149" max="6149" width="14.28515625" style="4" bestFit="1" customWidth="1"/>
    <col min="6150" max="6150" width="12.7109375" style="4" customWidth="1"/>
    <col min="6151" max="6151" width="18.28515625" style="4" customWidth="1"/>
    <col min="6152" max="6152" width="24.5703125" style="4" customWidth="1"/>
    <col min="6153" max="6153" width="11.7109375" style="4" customWidth="1"/>
    <col min="6154" max="6154" width="12.7109375" style="4" customWidth="1"/>
    <col min="6155" max="6155" width="17.7109375" style="4" customWidth="1"/>
    <col min="6156" max="6156" width="16.7109375" style="4" customWidth="1"/>
    <col min="6157" max="6157" width="29.7109375" style="4" customWidth="1"/>
    <col min="6158" max="6158" width="24.7109375" style="4" customWidth="1"/>
    <col min="6159" max="6159" width="19.42578125"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20" style="4" customWidth="1"/>
    <col min="6402" max="6402" width="18.28515625" style="4" customWidth="1"/>
    <col min="6403" max="6403" width="15.28515625" style="4" customWidth="1"/>
    <col min="6404" max="6404" width="17.7109375" style="4" customWidth="1"/>
    <col min="6405" max="6405" width="14.28515625" style="4" bestFit="1" customWidth="1"/>
    <col min="6406" max="6406" width="12.7109375" style="4" customWidth="1"/>
    <col min="6407" max="6407" width="18.28515625" style="4" customWidth="1"/>
    <col min="6408" max="6408" width="24.5703125" style="4" customWidth="1"/>
    <col min="6409" max="6409" width="11.7109375" style="4" customWidth="1"/>
    <col min="6410" max="6410" width="12.7109375" style="4" customWidth="1"/>
    <col min="6411" max="6411" width="17.7109375" style="4" customWidth="1"/>
    <col min="6412" max="6412" width="16.7109375" style="4" customWidth="1"/>
    <col min="6413" max="6413" width="29.7109375" style="4" customWidth="1"/>
    <col min="6414" max="6414" width="24.7109375" style="4" customWidth="1"/>
    <col min="6415" max="6415" width="19.42578125"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20" style="4" customWidth="1"/>
    <col min="6658" max="6658" width="18.28515625" style="4" customWidth="1"/>
    <col min="6659" max="6659" width="15.28515625" style="4" customWidth="1"/>
    <col min="6660" max="6660" width="17.7109375" style="4" customWidth="1"/>
    <col min="6661" max="6661" width="14.28515625" style="4" bestFit="1" customWidth="1"/>
    <col min="6662" max="6662" width="12.7109375" style="4" customWidth="1"/>
    <col min="6663" max="6663" width="18.28515625" style="4" customWidth="1"/>
    <col min="6664" max="6664" width="24.5703125" style="4" customWidth="1"/>
    <col min="6665" max="6665" width="11.7109375" style="4" customWidth="1"/>
    <col min="6666" max="6666" width="12.7109375" style="4" customWidth="1"/>
    <col min="6667" max="6667" width="17.7109375" style="4" customWidth="1"/>
    <col min="6668" max="6668" width="16.7109375" style="4" customWidth="1"/>
    <col min="6669" max="6669" width="29.7109375" style="4" customWidth="1"/>
    <col min="6670" max="6670" width="24.7109375" style="4" customWidth="1"/>
    <col min="6671" max="6671" width="19.42578125"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20" style="4" customWidth="1"/>
    <col min="6914" max="6914" width="18.28515625" style="4" customWidth="1"/>
    <col min="6915" max="6915" width="15.28515625" style="4" customWidth="1"/>
    <col min="6916" max="6916" width="17.7109375" style="4" customWidth="1"/>
    <col min="6917" max="6917" width="14.28515625" style="4" bestFit="1" customWidth="1"/>
    <col min="6918" max="6918" width="12.7109375" style="4" customWidth="1"/>
    <col min="6919" max="6919" width="18.28515625" style="4" customWidth="1"/>
    <col min="6920" max="6920" width="24.5703125" style="4" customWidth="1"/>
    <col min="6921" max="6921" width="11.7109375" style="4" customWidth="1"/>
    <col min="6922" max="6922" width="12.7109375" style="4" customWidth="1"/>
    <col min="6923" max="6923" width="17.7109375" style="4" customWidth="1"/>
    <col min="6924" max="6924" width="16.7109375" style="4" customWidth="1"/>
    <col min="6925" max="6925" width="29.7109375" style="4" customWidth="1"/>
    <col min="6926" max="6926" width="24.7109375" style="4" customWidth="1"/>
    <col min="6927" max="6927" width="19.42578125"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20" style="4" customWidth="1"/>
    <col min="7170" max="7170" width="18.28515625" style="4" customWidth="1"/>
    <col min="7171" max="7171" width="15.28515625" style="4" customWidth="1"/>
    <col min="7172" max="7172" width="17.7109375" style="4" customWidth="1"/>
    <col min="7173" max="7173" width="14.28515625" style="4" bestFit="1" customWidth="1"/>
    <col min="7174" max="7174" width="12.7109375" style="4" customWidth="1"/>
    <col min="7175" max="7175" width="18.28515625" style="4" customWidth="1"/>
    <col min="7176" max="7176" width="24.5703125" style="4" customWidth="1"/>
    <col min="7177" max="7177" width="11.7109375" style="4" customWidth="1"/>
    <col min="7178" max="7178" width="12.7109375" style="4" customWidth="1"/>
    <col min="7179" max="7179" width="17.7109375" style="4" customWidth="1"/>
    <col min="7180" max="7180" width="16.7109375" style="4" customWidth="1"/>
    <col min="7181" max="7181" width="29.7109375" style="4" customWidth="1"/>
    <col min="7182" max="7182" width="24.7109375" style="4" customWidth="1"/>
    <col min="7183" max="7183" width="19.42578125"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20" style="4" customWidth="1"/>
    <col min="7426" max="7426" width="18.28515625" style="4" customWidth="1"/>
    <col min="7427" max="7427" width="15.28515625" style="4" customWidth="1"/>
    <col min="7428" max="7428" width="17.7109375" style="4" customWidth="1"/>
    <col min="7429" max="7429" width="14.28515625" style="4" bestFit="1" customWidth="1"/>
    <col min="7430" max="7430" width="12.7109375" style="4" customWidth="1"/>
    <col min="7431" max="7431" width="18.28515625" style="4" customWidth="1"/>
    <col min="7432" max="7432" width="24.5703125" style="4" customWidth="1"/>
    <col min="7433" max="7433" width="11.7109375" style="4" customWidth="1"/>
    <col min="7434" max="7434" width="12.7109375" style="4" customWidth="1"/>
    <col min="7435" max="7435" width="17.7109375" style="4" customWidth="1"/>
    <col min="7436" max="7436" width="16.7109375" style="4" customWidth="1"/>
    <col min="7437" max="7437" width="29.7109375" style="4" customWidth="1"/>
    <col min="7438" max="7438" width="24.7109375" style="4" customWidth="1"/>
    <col min="7439" max="7439" width="19.42578125"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20" style="4" customWidth="1"/>
    <col min="7682" max="7682" width="18.28515625" style="4" customWidth="1"/>
    <col min="7683" max="7683" width="15.28515625" style="4" customWidth="1"/>
    <col min="7684" max="7684" width="17.7109375" style="4" customWidth="1"/>
    <col min="7685" max="7685" width="14.28515625" style="4" bestFit="1" customWidth="1"/>
    <col min="7686" max="7686" width="12.7109375" style="4" customWidth="1"/>
    <col min="7687" max="7687" width="18.28515625" style="4" customWidth="1"/>
    <col min="7688" max="7688" width="24.5703125" style="4" customWidth="1"/>
    <col min="7689" max="7689" width="11.7109375" style="4" customWidth="1"/>
    <col min="7690" max="7690" width="12.7109375" style="4" customWidth="1"/>
    <col min="7691" max="7691" width="17.7109375" style="4" customWidth="1"/>
    <col min="7692" max="7692" width="16.7109375" style="4" customWidth="1"/>
    <col min="7693" max="7693" width="29.7109375" style="4" customWidth="1"/>
    <col min="7694" max="7694" width="24.7109375" style="4" customWidth="1"/>
    <col min="7695" max="7695" width="19.42578125"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20" style="4" customWidth="1"/>
    <col min="7938" max="7938" width="18.28515625" style="4" customWidth="1"/>
    <col min="7939" max="7939" width="15.28515625" style="4" customWidth="1"/>
    <col min="7940" max="7940" width="17.7109375" style="4" customWidth="1"/>
    <col min="7941" max="7941" width="14.28515625" style="4" bestFit="1" customWidth="1"/>
    <col min="7942" max="7942" width="12.7109375" style="4" customWidth="1"/>
    <col min="7943" max="7943" width="18.28515625" style="4" customWidth="1"/>
    <col min="7944" max="7944" width="24.5703125" style="4" customWidth="1"/>
    <col min="7945" max="7945" width="11.7109375" style="4" customWidth="1"/>
    <col min="7946" max="7946" width="12.7109375" style="4" customWidth="1"/>
    <col min="7947" max="7947" width="17.7109375" style="4" customWidth="1"/>
    <col min="7948" max="7948" width="16.7109375" style="4" customWidth="1"/>
    <col min="7949" max="7949" width="29.7109375" style="4" customWidth="1"/>
    <col min="7950" max="7950" width="24.7109375" style="4" customWidth="1"/>
    <col min="7951" max="7951" width="19.42578125"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20" style="4" customWidth="1"/>
    <col min="8194" max="8194" width="18.28515625" style="4" customWidth="1"/>
    <col min="8195" max="8195" width="15.28515625" style="4" customWidth="1"/>
    <col min="8196" max="8196" width="17.7109375" style="4" customWidth="1"/>
    <col min="8197" max="8197" width="14.28515625" style="4" bestFit="1" customWidth="1"/>
    <col min="8198" max="8198" width="12.7109375" style="4" customWidth="1"/>
    <col min="8199" max="8199" width="18.28515625" style="4" customWidth="1"/>
    <col min="8200" max="8200" width="24.5703125" style="4" customWidth="1"/>
    <col min="8201" max="8201" width="11.7109375" style="4" customWidth="1"/>
    <col min="8202" max="8202" width="12.7109375" style="4" customWidth="1"/>
    <col min="8203" max="8203" width="17.7109375" style="4" customWidth="1"/>
    <col min="8204" max="8204" width="16.7109375" style="4" customWidth="1"/>
    <col min="8205" max="8205" width="29.7109375" style="4" customWidth="1"/>
    <col min="8206" max="8206" width="24.7109375" style="4" customWidth="1"/>
    <col min="8207" max="8207" width="19.42578125"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20" style="4" customWidth="1"/>
    <col min="8450" max="8450" width="18.28515625" style="4" customWidth="1"/>
    <col min="8451" max="8451" width="15.28515625" style="4" customWidth="1"/>
    <col min="8452" max="8452" width="17.7109375" style="4" customWidth="1"/>
    <col min="8453" max="8453" width="14.28515625" style="4" bestFit="1" customWidth="1"/>
    <col min="8454" max="8454" width="12.7109375" style="4" customWidth="1"/>
    <col min="8455" max="8455" width="18.28515625" style="4" customWidth="1"/>
    <col min="8456" max="8456" width="24.5703125" style="4" customWidth="1"/>
    <col min="8457" max="8457" width="11.7109375" style="4" customWidth="1"/>
    <col min="8458" max="8458" width="12.7109375" style="4" customWidth="1"/>
    <col min="8459" max="8459" width="17.7109375" style="4" customWidth="1"/>
    <col min="8460" max="8460" width="16.7109375" style="4" customWidth="1"/>
    <col min="8461" max="8461" width="29.7109375" style="4" customWidth="1"/>
    <col min="8462" max="8462" width="24.7109375" style="4" customWidth="1"/>
    <col min="8463" max="8463" width="19.42578125"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20" style="4" customWidth="1"/>
    <col min="8706" max="8706" width="18.28515625" style="4" customWidth="1"/>
    <col min="8707" max="8707" width="15.28515625" style="4" customWidth="1"/>
    <col min="8708" max="8708" width="17.7109375" style="4" customWidth="1"/>
    <col min="8709" max="8709" width="14.28515625" style="4" bestFit="1" customWidth="1"/>
    <col min="8710" max="8710" width="12.7109375" style="4" customWidth="1"/>
    <col min="8711" max="8711" width="18.28515625" style="4" customWidth="1"/>
    <col min="8712" max="8712" width="24.5703125" style="4" customWidth="1"/>
    <col min="8713" max="8713" width="11.7109375" style="4" customWidth="1"/>
    <col min="8714" max="8714" width="12.7109375" style="4" customWidth="1"/>
    <col min="8715" max="8715" width="17.7109375" style="4" customWidth="1"/>
    <col min="8716" max="8716" width="16.7109375" style="4" customWidth="1"/>
    <col min="8717" max="8717" width="29.7109375" style="4" customWidth="1"/>
    <col min="8718" max="8718" width="24.7109375" style="4" customWidth="1"/>
    <col min="8719" max="8719" width="19.42578125"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20" style="4" customWidth="1"/>
    <col min="8962" max="8962" width="18.28515625" style="4" customWidth="1"/>
    <col min="8963" max="8963" width="15.28515625" style="4" customWidth="1"/>
    <col min="8964" max="8964" width="17.7109375" style="4" customWidth="1"/>
    <col min="8965" max="8965" width="14.28515625" style="4" bestFit="1" customWidth="1"/>
    <col min="8966" max="8966" width="12.7109375" style="4" customWidth="1"/>
    <col min="8967" max="8967" width="18.28515625" style="4" customWidth="1"/>
    <col min="8968" max="8968" width="24.5703125" style="4" customWidth="1"/>
    <col min="8969" max="8969" width="11.7109375" style="4" customWidth="1"/>
    <col min="8970" max="8970" width="12.7109375" style="4" customWidth="1"/>
    <col min="8971" max="8971" width="17.7109375" style="4" customWidth="1"/>
    <col min="8972" max="8972" width="16.7109375" style="4" customWidth="1"/>
    <col min="8973" max="8973" width="29.7109375" style="4" customWidth="1"/>
    <col min="8974" max="8974" width="24.7109375" style="4" customWidth="1"/>
    <col min="8975" max="8975" width="19.42578125"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20" style="4" customWidth="1"/>
    <col min="9218" max="9218" width="18.28515625" style="4" customWidth="1"/>
    <col min="9219" max="9219" width="15.28515625" style="4" customWidth="1"/>
    <col min="9220" max="9220" width="17.7109375" style="4" customWidth="1"/>
    <col min="9221" max="9221" width="14.28515625" style="4" bestFit="1" customWidth="1"/>
    <col min="9222" max="9222" width="12.7109375" style="4" customWidth="1"/>
    <col min="9223" max="9223" width="18.28515625" style="4" customWidth="1"/>
    <col min="9224" max="9224" width="24.5703125" style="4" customWidth="1"/>
    <col min="9225" max="9225" width="11.7109375" style="4" customWidth="1"/>
    <col min="9226" max="9226" width="12.7109375" style="4" customWidth="1"/>
    <col min="9227" max="9227" width="17.7109375" style="4" customWidth="1"/>
    <col min="9228" max="9228" width="16.7109375" style="4" customWidth="1"/>
    <col min="9229" max="9229" width="29.7109375" style="4" customWidth="1"/>
    <col min="9230" max="9230" width="24.7109375" style="4" customWidth="1"/>
    <col min="9231" max="9231" width="19.42578125"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20" style="4" customWidth="1"/>
    <col min="9474" max="9474" width="18.28515625" style="4" customWidth="1"/>
    <col min="9475" max="9475" width="15.28515625" style="4" customWidth="1"/>
    <col min="9476" max="9476" width="17.7109375" style="4" customWidth="1"/>
    <col min="9477" max="9477" width="14.28515625" style="4" bestFit="1" customWidth="1"/>
    <col min="9478" max="9478" width="12.7109375" style="4" customWidth="1"/>
    <col min="9479" max="9479" width="18.28515625" style="4" customWidth="1"/>
    <col min="9480" max="9480" width="24.5703125" style="4" customWidth="1"/>
    <col min="9481" max="9481" width="11.7109375" style="4" customWidth="1"/>
    <col min="9482" max="9482" width="12.7109375" style="4" customWidth="1"/>
    <col min="9483" max="9483" width="17.7109375" style="4" customWidth="1"/>
    <col min="9484" max="9484" width="16.7109375" style="4" customWidth="1"/>
    <col min="9485" max="9485" width="29.7109375" style="4" customWidth="1"/>
    <col min="9486" max="9486" width="24.7109375" style="4" customWidth="1"/>
    <col min="9487" max="9487" width="19.42578125"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20" style="4" customWidth="1"/>
    <col min="9730" max="9730" width="18.28515625" style="4" customWidth="1"/>
    <col min="9731" max="9731" width="15.28515625" style="4" customWidth="1"/>
    <col min="9732" max="9732" width="17.7109375" style="4" customWidth="1"/>
    <col min="9733" max="9733" width="14.28515625" style="4" bestFit="1" customWidth="1"/>
    <col min="9734" max="9734" width="12.7109375" style="4" customWidth="1"/>
    <col min="9735" max="9735" width="18.28515625" style="4" customWidth="1"/>
    <col min="9736" max="9736" width="24.5703125" style="4" customWidth="1"/>
    <col min="9737" max="9737" width="11.7109375" style="4" customWidth="1"/>
    <col min="9738" max="9738" width="12.7109375" style="4" customWidth="1"/>
    <col min="9739" max="9739" width="17.7109375" style="4" customWidth="1"/>
    <col min="9740" max="9740" width="16.7109375" style="4" customWidth="1"/>
    <col min="9741" max="9741" width="29.7109375" style="4" customWidth="1"/>
    <col min="9742" max="9742" width="24.7109375" style="4" customWidth="1"/>
    <col min="9743" max="9743" width="19.42578125"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20" style="4" customWidth="1"/>
    <col min="9986" max="9986" width="18.28515625" style="4" customWidth="1"/>
    <col min="9987" max="9987" width="15.28515625" style="4" customWidth="1"/>
    <col min="9988" max="9988" width="17.7109375" style="4" customWidth="1"/>
    <col min="9989" max="9989" width="14.28515625" style="4" bestFit="1" customWidth="1"/>
    <col min="9990" max="9990" width="12.7109375" style="4" customWidth="1"/>
    <col min="9991" max="9991" width="18.28515625" style="4" customWidth="1"/>
    <col min="9992" max="9992" width="24.5703125" style="4" customWidth="1"/>
    <col min="9993" max="9993" width="11.7109375" style="4" customWidth="1"/>
    <col min="9994" max="9994" width="12.7109375" style="4" customWidth="1"/>
    <col min="9995" max="9995" width="17.7109375" style="4" customWidth="1"/>
    <col min="9996" max="9996" width="16.7109375" style="4" customWidth="1"/>
    <col min="9997" max="9997" width="29.7109375" style="4" customWidth="1"/>
    <col min="9998" max="9998" width="24.7109375" style="4" customWidth="1"/>
    <col min="9999" max="9999" width="19.42578125"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20" style="4" customWidth="1"/>
    <col min="10242" max="10242" width="18.28515625" style="4" customWidth="1"/>
    <col min="10243" max="10243" width="15.28515625" style="4" customWidth="1"/>
    <col min="10244" max="10244" width="17.7109375" style="4" customWidth="1"/>
    <col min="10245" max="10245" width="14.28515625" style="4" bestFit="1" customWidth="1"/>
    <col min="10246" max="10246" width="12.7109375" style="4" customWidth="1"/>
    <col min="10247" max="10247" width="18.28515625" style="4" customWidth="1"/>
    <col min="10248" max="10248" width="24.5703125" style="4" customWidth="1"/>
    <col min="10249" max="10249" width="11.7109375" style="4" customWidth="1"/>
    <col min="10250" max="10250" width="12.7109375" style="4" customWidth="1"/>
    <col min="10251" max="10251" width="17.7109375" style="4" customWidth="1"/>
    <col min="10252" max="10252" width="16.7109375" style="4" customWidth="1"/>
    <col min="10253" max="10253" width="29.7109375" style="4" customWidth="1"/>
    <col min="10254" max="10254" width="24.7109375" style="4" customWidth="1"/>
    <col min="10255" max="10255" width="19.42578125"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20" style="4" customWidth="1"/>
    <col min="10498" max="10498" width="18.28515625" style="4" customWidth="1"/>
    <col min="10499" max="10499" width="15.28515625" style="4" customWidth="1"/>
    <col min="10500" max="10500" width="17.7109375" style="4" customWidth="1"/>
    <col min="10501" max="10501" width="14.28515625" style="4" bestFit="1" customWidth="1"/>
    <col min="10502" max="10502" width="12.7109375" style="4" customWidth="1"/>
    <col min="10503" max="10503" width="18.28515625" style="4" customWidth="1"/>
    <col min="10504" max="10504" width="24.5703125" style="4" customWidth="1"/>
    <col min="10505" max="10505" width="11.7109375" style="4" customWidth="1"/>
    <col min="10506" max="10506" width="12.7109375" style="4" customWidth="1"/>
    <col min="10507" max="10507" width="17.7109375" style="4" customWidth="1"/>
    <col min="10508" max="10508" width="16.7109375" style="4" customWidth="1"/>
    <col min="10509" max="10509" width="29.7109375" style="4" customWidth="1"/>
    <col min="10510" max="10510" width="24.7109375" style="4" customWidth="1"/>
    <col min="10511" max="10511" width="19.42578125"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20" style="4" customWidth="1"/>
    <col min="10754" max="10754" width="18.28515625" style="4" customWidth="1"/>
    <col min="10755" max="10755" width="15.28515625" style="4" customWidth="1"/>
    <col min="10756" max="10756" width="17.7109375" style="4" customWidth="1"/>
    <col min="10757" max="10757" width="14.28515625" style="4" bestFit="1" customWidth="1"/>
    <col min="10758" max="10758" width="12.7109375" style="4" customWidth="1"/>
    <col min="10759" max="10759" width="18.28515625" style="4" customWidth="1"/>
    <col min="10760" max="10760" width="24.5703125" style="4" customWidth="1"/>
    <col min="10761" max="10761" width="11.7109375" style="4" customWidth="1"/>
    <col min="10762" max="10762" width="12.7109375" style="4" customWidth="1"/>
    <col min="10763" max="10763" width="17.7109375" style="4" customWidth="1"/>
    <col min="10764" max="10764" width="16.7109375" style="4" customWidth="1"/>
    <col min="10765" max="10765" width="29.7109375" style="4" customWidth="1"/>
    <col min="10766" max="10766" width="24.7109375" style="4" customWidth="1"/>
    <col min="10767" max="10767" width="19.42578125"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20" style="4" customWidth="1"/>
    <col min="11010" max="11010" width="18.28515625" style="4" customWidth="1"/>
    <col min="11011" max="11011" width="15.28515625" style="4" customWidth="1"/>
    <col min="11012" max="11012" width="17.7109375" style="4" customWidth="1"/>
    <col min="11013" max="11013" width="14.28515625" style="4" bestFit="1" customWidth="1"/>
    <col min="11014" max="11014" width="12.7109375" style="4" customWidth="1"/>
    <col min="11015" max="11015" width="18.28515625" style="4" customWidth="1"/>
    <col min="11016" max="11016" width="24.5703125" style="4" customWidth="1"/>
    <col min="11017" max="11017" width="11.7109375" style="4" customWidth="1"/>
    <col min="11018" max="11018" width="12.7109375" style="4" customWidth="1"/>
    <col min="11019" max="11019" width="17.7109375" style="4" customWidth="1"/>
    <col min="11020" max="11020" width="16.7109375" style="4" customWidth="1"/>
    <col min="11021" max="11021" width="29.7109375" style="4" customWidth="1"/>
    <col min="11022" max="11022" width="24.7109375" style="4" customWidth="1"/>
    <col min="11023" max="11023" width="19.42578125"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20" style="4" customWidth="1"/>
    <col min="11266" max="11266" width="18.28515625" style="4" customWidth="1"/>
    <col min="11267" max="11267" width="15.28515625" style="4" customWidth="1"/>
    <col min="11268" max="11268" width="17.7109375" style="4" customWidth="1"/>
    <col min="11269" max="11269" width="14.28515625" style="4" bestFit="1" customWidth="1"/>
    <col min="11270" max="11270" width="12.7109375" style="4" customWidth="1"/>
    <col min="11271" max="11271" width="18.28515625" style="4" customWidth="1"/>
    <col min="11272" max="11272" width="24.5703125" style="4" customWidth="1"/>
    <col min="11273" max="11273" width="11.7109375" style="4" customWidth="1"/>
    <col min="11274" max="11274" width="12.7109375" style="4" customWidth="1"/>
    <col min="11275" max="11275" width="17.7109375" style="4" customWidth="1"/>
    <col min="11276" max="11276" width="16.7109375" style="4" customWidth="1"/>
    <col min="11277" max="11277" width="29.7109375" style="4" customWidth="1"/>
    <col min="11278" max="11278" width="24.7109375" style="4" customWidth="1"/>
    <col min="11279" max="11279" width="19.42578125"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20" style="4" customWidth="1"/>
    <col min="11522" max="11522" width="18.28515625" style="4" customWidth="1"/>
    <col min="11523" max="11523" width="15.28515625" style="4" customWidth="1"/>
    <col min="11524" max="11524" width="17.7109375" style="4" customWidth="1"/>
    <col min="11525" max="11525" width="14.28515625" style="4" bestFit="1" customWidth="1"/>
    <col min="11526" max="11526" width="12.7109375" style="4" customWidth="1"/>
    <col min="11527" max="11527" width="18.28515625" style="4" customWidth="1"/>
    <col min="11528" max="11528" width="24.5703125" style="4" customWidth="1"/>
    <col min="11529" max="11529" width="11.7109375" style="4" customWidth="1"/>
    <col min="11530" max="11530" width="12.7109375" style="4" customWidth="1"/>
    <col min="11531" max="11531" width="17.7109375" style="4" customWidth="1"/>
    <col min="11532" max="11532" width="16.7109375" style="4" customWidth="1"/>
    <col min="11533" max="11533" width="29.7109375" style="4" customWidth="1"/>
    <col min="11534" max="11534" width="24.7109375" style="4" customWidth="1"/>
    <col min="11535" max="11535" width="19.42578125"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20" style="4" customWidth="1"/>
    <col min="11778" max="11778" width="18.28515625" style="4" customWidth="1"/>
    <col min="11779" max="11779" width="15.28515625" style="4" customWidth="1"/>
    <col min="11780" max="11780" width="17.7109375" style="4" customWidth="1"/>
    <col min="11781" max="11781" width="14.28515625" style="4" bestFit="1" customWidth="1"/>
    <col min="11782" max="11782" width="12.7109375" style="4" customWidth="1"/>
    <col min="11783" max="11783" width="18.28515625" style="4" customWidth="1"/>
    <col min="11784" max="11784" width="24.5703125" style="4" customWidth="1"/>
    <col min="11785" max="11785" width="11.7109375" style="4" customWidth="1"/>
    <col min="11786" max="11786" width="12.7109375" style="4" customWidth="1"/>
    <col min="11787" max="11787" width="17.7109375" style="4" customWidth="1"/>
    <col min="11788" max="11788" width="16.7109375" style="4" customWidth="1"/>
    <col min="11789" max="11789" width="29.7109375" style="4" customWidth="1"/>
    <col min="11790" max="11790" width="24.7109375" style="4" customWidth="1"/>
    <col min="11791" max="11791" width="19.42578125"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20" style="4" customWidth="1"/>
    <col min="12034" max="12034" width="18.28515625" style="4" customWidth="1"/>
    <col min="12035" max="12035" width="15.28515625" style="4" customWidth="1"/>
    <col min="12036" max="12036" width="17.7109375" style="4" customWidth="1"/>
    <col min="12037" max="12037" width="14.28515625" style="4" bestFit="1" customWidth="1"/>
    <col min="12038" max="12038" width="12.7109375" style="4" customWidth="1"/>
    <col min="12039" max="12039" width="18.28515625" style="4" customWidth="1"/>
    <col min="12040" max="12040" width="24.5703125" style="4" customWidth="1"/>
    <col min="12041" max="12041" width="11.7109375" style="4" customWidth="1"/>
    <col min="12042" max="12042" width="12.7109375" style="4" customWidth="1"/>
    <col min="12043" max="12043" width="17.7109375" style="4" customWidth="1"/>
    <col min="12044" max="12044" width="16.7109375" style="4" customWidth="1"/>
    <col min="12045" max="12045" width="29.7109375" style="4" customWidth="1"/>
    <col min="12046" max="12046" width="24.7109375" style="4" customWidth="1"/>
    <col min="12047" max="12047" width="19.42578125"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20" style="4" customWidth="1"/>
    <col min="12290" max="12290" width="18.28515625" style="4" customWidth="1"/>
    <col min="12291" max="12291" width="15.28515625" style="4" customWidth="1"/>
    <col min="12292" max="12292" width="17.7109375" style="4" customWidth="1"/>
    <col min="12293" max="12293" width="14.28515625" style="4" bestFit="1" customWidth="1"/>
    <col min="12294" max="12294" width="12.7109375" style="4" customWidth="1"/>
    <col min="12295" max="12295" width="18.28515625" style="4" customWidth="1"/>
    <col min="12296" max="12296" width="24.5703125" style="4" customWidth="1"/>
    <col min="12297" max="12297" width="11.7109375" style="4" customWidth="1"/>
    <col min="12298" max="12298" width="12.7109375" style="4" customWidth="1"/>
    <col min="12299" max="12299" width="17.7109375" style="4" customWidth="1"/>
    <col min="12300" max="12300" width="16.7109375" style="4" customWidth="1"/>
    <col min="12301" max="12301" width="29.7109375" style="4" customWidth="1"/>
    <col min="12302" max="12302" width="24.7109375" style="4" customWidth="1"/>
    <col min="12303" max="12303" width="19.42578125"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20" style="4" customWidth="1"/>
    <col min="12546" max="12546" width="18.28515625" style="4" customWidth="1"/>
    <col min="12547" max="12547" width="15.28515625" style="4" customWidth="1"/>
    <col min="12548" max="12548" width="17.7109375" style="4" customWidth="1"/>
    <col min="12549" max="12549" width="14.28515625" style="4" bestFit="1" customWidth="1"/>
    <col min="12550" max="12550" width="12.7109375" style="4" customWidth="1"/>
    <col min="12551" max="12551" width="18.28515625" style="4" customWidth="1"/>
    <col min="12552" max="12552" width="24.5703125" style="4" customWidth="1"/>
    <col min="12553" max="12553" width="11.7109375" style="4" customWidth="1"/>
    <col min="12554" max="12554" width="12.7109375" style="4" customWidth="1"/>
    <col min="12555" max="12555" width="17.7109375" style="4" customWidth="1"/>
    <col min="12556" max="12556" width="16.7109375" style="4" customWidth="1"/>
    <col min="12557" max="12557" width="29.7109375" style="4" customWidth="1"/>
    <col min="12558" max="12558" width="24.7109375" style="4" customWidth="1"/>
    <col min="12559" max="12559" width="19.42578125"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20" style="4" customWidth="1"/>
    <col min="12802" max="12802" width="18.28515625" style="4" customWidth="1"/>
    <col min="12803" max="12803" width="15.28515625" style="4" customWidth="1"/>
    <col min="12804" max="12804" width="17.7109375" style="4" customWidth="1"/>
    <col min="12805" max="12805" width="14.28515625" style="4" bestFit="1" customWidth="1"/>
    <col min="12806" max="12806" width="12.7109375" style="4" customWidth="1"/>
    <col min="12807" max="12807" width="18.28515625" style="4" customWidth="1"/>
    <col min="12808" max="12808" width="24.5703125" style="4" customWidth="1"/>
    <col min="12809" max="12809" width="11.7109375" style="4" customWidth="1"/>
    <col min="12810" max="12810" width="12.7109375" style="4" customWidth="1"/>
    <col min="12811" max="12811" width="17.7109375" style="4" customWidth="1"/>
    <col min="12812" max="12812" width="16.7109375" style="4" customWidth="1"/>
    <col min="12813" max="12813" width="29.7109375" style="4" customWidth="1"/>
    <col min="12814" max="12814" width="24.7109375" style="4" customWidth="1"/>
    <col min="12815" max="12815" width="19.42578125"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20" style="4" customWidth="1"/>
    <col min="13058" max="13058" width="18.28515625" style="4" customWidth="1"/>
    <col min="13059" max="13059" width="15.28515625" style="4" customWidth="1"/>
    <col min="13060" max="13060" width="17.7109375" style="4" customWidth="1"/>
    <col min="13061" max="13061" width="14.28515625" style="4" bestFit="1" customWidth="1"/>
    <col min="13062" max="13062" width="12.7109375" style="4" customWidth="1"/>
    <col min="13063" max="13063" width="18.28515625" style="4" customWidth="1"/>
    <col min="13064" max="13064" width="24.5703125" style="4" customWidth="1"/>
    <col min="13065" max="13065" width="11.7109375" style="4" customWidth="1"/>
    <col min="13066" max="13066" width="12.7109375" style="4" customWidth="1"/>
    <col min="13067" max="13067" width="17.7109375" style="4" customWidth="1"/>
    <col min="13068" max="13068" width="16.7109375" style="4" customWidth="1"/>
    <col min="13069" max="13069" width="29.7109375" style="4" customWidth="1"/>
    <col min="13070" max="13070" width="24.7109375" style="4" customWidth="1"/>
    <col min="13071" max="13071" width="19.42578125"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20" style="4" customWidth="1"/>
    <col min="13314" max="13314" width="18.28515625" style="4" customWidth="1"/>
    <col min="13315" max="13315" width="15.28515625" style="4" customWidth="1"/>
    <col min="13316" max="13316" width="17.7109375" style="4" customWidth="1"/>
    <col min="13317" max="13317" width="14.28515625" style="4" bestFit="1" customWidth="1"/>
    <col min="13318" max="13318" width="12.7109375" style="4" customWidth="1"/>
    <col min="13319" max="13319" width="18.28515625" style="4" customWidth="1"/>
    <col min="13320" max="13320" width="24.5703125" style="4" customWidth="1"/>
    <col min="13321" max="13321" width="11.7109375" style="4" customWidth="1"/>
    <col min="13322" max="13322" width="12.7109375" style="4" customWidth="1"/>
    <col min="13323" max="13323" width="17.7109375" style="4" customWidth="1"/>
    <col min="13324" max="13324" width="16.7109375" style="4" customWidth="1"/>
    <col min="13325" max="13325" width="29.7109375" style="4" customWidth="1"/>
    <col min="13326" max="13326" width="24.7109375" style="4" customWidth="1"/>
    <col min="13327" max="13327" width="19.42578125"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20" style="4" customWidth="1"/>
    <col min="13570" max="13570" width="18.28515625" style="4" customWidth="1"/>
    <col min="13571" max="13571" width="15.28515625" style="4" customWidth="1"/>
    <col min="13572" max="13572" width="17.7109375" style="4" customWidth="1"/>
    <col min="13573" max="13573" width="14.28515625" style="4" bestFit="1" customWidth="1"/>
    <col min="13574" max="13574" width="12.7109375" style="4" customWidth="1"/>
    <col min="13575" max="13575" width="18.28515625" style="4" customWidth="1"/>
    <col min="13576" max="13576" width="24.5703125" style="4" customWidth="1"/>
    <col min="13577" max="13577" width="11.7109375" style="4" customWidth="1"/>
    <col min="13578" max="13578" width="12.7109375" style="4" customWidth="1"/>
    <col min="13579" max="13579" width="17.7109375" style="4" customWidth="1"/>
    <col min="13580" max="13580" width="16.7109375" style="4" customWidth="1"/>
    <col min="13581" max="13581" width="29.7109375" style="4" customWidth="1"/>
    <col min="13582" max="13582" width="24.7109375" style="4" customWidth="1"/>
    <col min="13583" max="13583" width="19.42578125"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20" style="4" customWidth="1"/>
    <col min="13826" max="13826" width="18.28515625" style="4" customWidth="1"/>
    <col min="13827" max="13827" width="15.28515625" style="4" customWidth="1"/>
    <col min="13828" max="13828" width="17.7109375" style="4" customWidth="1"/>
    <col min="13829" max="13829" width="14.28515625" style="4" bestFit="1" customWidth="1"/>
    <col min="13830" max="13830" width="12.7109375" style="4" customWidth="1"/>
    <col min="13831" max="13831" width="18.28515625" style="4" customWidth="1"/>
    <col min="13832" max="13832" width="24.5703125" style="4" customWidth="1"/>
    <col min="13833" max="13833" width="11.7109375" style="4" customWidth="1"/>
    <col min="13834" max="13834" width="12.7109375" style="4" customWidth="1"/>
    <col min="13835" max="13835" width="17.7109375" style="4" customWidth="1"/>
    <col min="13836" max="13836" width="16.7109375" style="4" customWidth="1"/>
    <col min="13837" max="13837" width="29.7109375" style="4" customWidth="1"/>
    <col min="13838" max="13838" width="24.7109375" style="4" customWidth="1"/>
    <col min="13839" max="13839" width="19.42578125"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20" style="4" customWidth="1"/>
    <col min="14082" max="14082" width="18.28515625" style="4" customWidth="1"/>
    <col min="14083" max="14083" width="15.28515625" style="4" customWidth="1"/>
    <col min="14084" max="14084" width="17.7109375" style="4" customWidth="1"/>
    <col min="14085" max="14085" width="14.28515625" style="4" bestFit="1" customWidth="1"/>
    <col min="14086" max="14086" width="12.7109375" style="4" customWidth="1"/>
    <col min="14087" max="14087" width="18.28515625" style="4" customWidth="1"/>
    <col min="14088" max="14088" width="24.5703125" style="4" customWidth="1"/>
    <col min="14089" max="14089" width="11.7109375" style="4" customWidth="1"/>
    <col min="14090" max="14090" width="12.7109375" style="4" customWidth="1"/>
    <col min="14091" max="14091" width="17.7109375" style="4" customWidth="1"/>
    <col min="14092" max="14092" width="16.7109375" style="4" customWidth="1"/>
    <col min="14093" max="14093" width="29.7109375" style="4" customWidth="1"/>
    <col min="14094" max="14094" width="24.7109375" style="4" customWidth="1"/>
    <col min="14095" max="14095" width="19.42578125"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20" style="4" customWidth="1"/>
    <col min="14338" max="14338" width="18.28515625" style="4" customWidth="1"/>
    <col min="14339" max="14339" width="15.28515625" style="4" customWidth="1"/>
    <col min="14340" max="14340" width="17.7109375" style="4" customWidth="1"/>
    <col min="14341" max="14341" width="14.28515625" style="4" bestFit="1" customWidth="1"/>
    <col min="14342" max="14342" width="12.7109375" style="4" customWidth="1"/>
    <col min="14343" max="14343" width="18.28515625" style="4" customWidth="1"/>
    <col min="14344" max="14344" width="24.5703125" style="4" customWidth="1"/>
    <col min="14345" max="14345" width="11.7109375" style="4" customWidth="1"/>
    <col min="14346" max="14346" width="12.7109375" style="4" customWidth="1"/>
    <col min="14347" max="14347" width="17.7109375" style="4" customWidth="1"/>
    <col min="14348" max="14348" width="16.7109375" style="4" customWidth="1"/>
    <col min="14349" max="14349" width="29.7109375" style="4" customWidth="1"/>
    <col min="14350" max="14350" width="24.7109375" style="4" customWidth="1"/>
    <col min="14351" max="14351" width="19.42578125"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20" style="4" customWidth="1"/>
    <col min="14594" max="14594" width="18.28515625" style="4" customWidth="1"/>
    <col min="14595" max="14595" width="15.28515625" style="4" customWidth="1"/>
    <col min="14596" max="14596" width="17.7109375" style="4" customWidth="1"/>
    <col min="14597" max="14597" width="14.28515625" style="4" bestFit="1" customWidth="1"/>
    <col min="14598" max="14598" width="12.7109375" style="4" customWidth="1"/>
    <col min="14599" max="14599" width="18.28515625" style="4" customWidth="1"/>
    <col min="14600" max="14600" width="24.5703125" style="4" customWidth="1"/>
    <col min="14601" max="14601" width="11.7109375" style="4" customWidth="1"/>
    <col min="14602" max="14602" width="12.7109375" style="4" customWidth="1"/>
    <col min="14603" max="14603" width="17.7109375" style="4" customWidth="1"/>
    <col min="14604" max="14604" width="16.7109375" style="4" customWidth="1"/>
    <col min="14605" max="14605" width="29.7109375" style="4" customWidth="1"/>
    <col min="14606" max="14606" width="24.7109375" style="4" customWidth="1"/>
    <col min="14607" max="14607" width="19.42578125"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20" style="4" customWidth="1"/>
    <col min="14850" max="14850" width="18.28515625" style="4" customWidth="1"/>
    <col min="14851" max="14851" width="15.28515625" style="4" customWidth="1"/>
    <col min="14852" max="14852" width="17.7109375" style="4" customWidth="1"/>
    <col min="14853" max="14853" width="14.28515625" style="4" bestFit="1" customWidth="1"/>
    <col min="14854" max="14854" width="12.7109375" style="4" customWidth="1"/>
    <col min="14855" max="14855" width="18.28515625" style="4" customWidth="1"/>
    <col min="14856" max="14856" width="24.5703125" style="4" customWidth="1"/>
    <col min="14857" max="14857" width="11.7109375" style="4" customWidth="1"/>
    <col min="14858" max="14858" width="12.7109375" style="4" customWidth="1"/>
    <col min="14859" max="14859" width="17.7109375" style="4" customWidth="1"/>
    <col min="14860" max="14860" width="16.7109375" style="4" customWidth="1"/>
    <col min="14861" max="14861" width="29.7109375" style="4" customWidth="1"/>
    <col min="14862" max="14862" width="24.7109375" style="4" customWidth="1"/>
    <col min="14863" max="14863" width="19.42578125"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20" style="4" customWidth="1"/>
    <col min="15106" max="15106" width="18.28515625" style="4" customWidth="1"/>
    <col min="15107" max="15107" width="15.28515625" style="4" customWidth="1"/>
    <col min="15108" max="15108" width="17.7109375" style="4" customWidth="1"/>
    <col min="15109" max="15109" width="14.28515625" style="4" bestFit="1" customWidth="1"/>
    <col min="15110" max="15110" width="12.7109375" style="4" customWidth="1"/>
    <col min="15111" max="15111" width="18.28515625" style="4" customWidth="1"/>
    <col min="15112" max="15112" width="24.5703125" style="4" customWidth="1"/>
    <col min="15113" max="15113" width="11.7109375" style="4" customWidth="1"/>
    <col min="15114" max="15114" width="12.7109375" style="4" customWidth="1"/>
    <col min="15115" max="15115" width="17.7109375" style="4" customWidth="1"/>
    <col min="15116" max="15116" width="16.7109375" style="4" customWidth="1"/>
    <col min="15117" max="15117" width="29.7109375" style="4" customWidth="1"/>
    <col min="15118" max="15118" width="24.7109375" style="4" customWidth="1"/>
    <col min="15119" max="15119" width="19.42578125"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20" style="4" customWidth="1"/>
    <col min="15362" max="15362" width="18.28515625" style="4" customWidth="1"/>
    <col min="15363" max="15363" width="15.28515625" style="4" customWidth="1"/>
    <col min="15364" max="15364" width="17.7109375" style="4" customWidth="1"/>
    <col min="15365" max="15365" width="14.28515625" style="4" bestFit="1" customWidth="1"/>
    <col min="15366" max="15366" width="12.7109375" style="4" customWidth="1"/>
    <col min="15367" max="15367" width="18.28515625" style="4" customWidth="1"/>
    <col min="15368" max="15368" width="24.5703125" style="4" customWidth="1"/>
    <col min="15369" max="15369" width="11.7109375" style="4" customWidth="1"/>
    <col min="15370" max="15370" width="12.7109375" style="4" customWidth="1"/>
    <col min="15371" max="15371" width="17.7109375" style="4" customWidth="1"/>
    <col min="15372" max="15372" width="16.7109375" style="4" customWidth="1"/>
    <col min="15373" max="15373" width="29.7109375" style="4" customWidth="1"/>
    <col min="15374" max="15374" width="24.7109375" style="4" customWidth="1"/>
    <col min="15375" max="15375" width="19.42578125"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20" style="4" customWidth="1"/>
    <col min="15618" max="15618" width="18.28515625" style="4" customWidth="1"/>
    <col min="15619" max="15619" width="15.28515625" style="4" customWidth="1"/>
    <col min="15620" max="15620" width="17.7109375" style="4" customWidth="1"/>
    <col min="15621" max="15621" width="14.28515625" style="4" bestFit="1" customWidth="1"/>
    <col min="15622" max="15622" width="12.7109375" style="4" customWidth="1"/>
    <col min="15623" max="15623" width="18.28515625" style="4" customWidth="1"/>
    <col min="15624" max="15624" width="24.5703125" style="4" customWidth="1"/>
    <col min="15625" max="15625" width="11.7109375" style="4" customWidth="1"/>
    <col min="15626" max="15626" width="12.7109375" style="4" customWidth="1"/>
    <col min="15627" max="15627" width="17.7109375" style="4" customWidth="1"/>
    <col min="15628" max="15628" width="16.7109375" style="4" customWidth="1"/>
    <col min="15629" max="15629" width="29.7109375" style="4" customWidth="1"/>
    <col min="15630" max="15630" width="24.7109375" style="4" customWidth="1"/>
    <col min="15631" max="15631" width="19.42578125"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20" style="4" customWidth="1"/>
    <col min="15874" max="15874" width="18.28515625" style="4" customWidth="1"/>
    <col min="15875" max="15875" width="15.28515625" style="4" customWidth="1"/>
    <col min="15876" max="15876" width="17.7109375" style="4" customWidth="1"/>
    <col min="15877" max="15877" width="14.28515625" style="4" bestFit="1" customWidth="1"/>
    <col min="15878" max="15878" width="12.7109375" style="4" customWidth="1"/>
    <col min="15879" max="15879" width="18.28515625" style="4" customWidth="1"/>
    <col min="15880" max="15880" width="24.5703125" style="4" customWidth="1"/>
    <col min="15881" max="15881" width="11.7109375" style="4" customWidth="1"/>
    <col min="15882" max="15882" width="12.7109375" style="4" customWidth="1"/>
    <col min="15883" max="15883" width="17.7109375" style="4" customWidth="1"/>
    <col min="15884" max="15884" width="16.7109375" style="4" customWidth="1"/>
    <col min="15885" max="15885" width="29.7109375" style="4" customWidth="1"/>
    <col min="15886" max="15886" width="24.7109375" style="4" customWidth="1"/>
    <col min="15887" max="15887" width="19.42578125"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20" style="4" customWidth="1"/>
    <col min="16130" max="16130" width="18.28515625" style="4" customWidth="1"/>
    <col min="16131" max="16131" width="15.28515625" style="4" customWidth="1"/>
    <col min="16132" max="16132" width="17.7109375" style="4" customWidth="1"/>
    <col min="16133" max="16133" width="14.28515625" style="4" bestFit="1" customWidth="1"/>
    <col min="16134" max="16134" width="12.7109375" style="4" customWidth="1"/>
    <col min="16135" max="16135" width="18.28515625" style="4" customWidth="1"/>
    <col min="16136" max="16136" width="24.5703125" style="4" customWidth="1"/>
    <col min="16137" max="16137" width="11.7109375" style="4" customWidth="1"/>
    <col min="16138" max="16138" width="12.7109375" style="4" customWidth="1"/>
    <col min="16139" max="16139" width="17.7109375" style="4" customWidth="1"/>
    <col min="16140" max="16140" width="16.7109375" style="4" customWidth="1"/>
    <col min="16141" max="16141" width="29.7109375" style="4" customWidth="1"/>
    <col min="16142" max="16142" width="24.7109375" style="4" customWidth="1"/>
    <col min="16143" max="16143" width="19.42578125"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5" ht="55.5" customHeight="1" thickBot="1" x14ac:dyDescent="0.3">
      <c r="A1" s="279" t="s">
        <v>0</v>
      </c>
      <c r="B1" s="280"/>
      <c r="C1" s="280"/>
      <c r="D1" s="1"/>
      <c r="E1" s="2"/>
      <c r="F1" s="3"/>
      <c r="I1" s="303" t="s">
        <v>197</v>
      </c>
      <c r="J1" s="304"/>
      <c r="K1" s="304"/>
      <c r="L1" s="305"/>
      <c r="M1" s="214" t="s">
        <v>188</v>
      </c>
      <c r="N1" s="136"/>
      <c r="O1" s="137"/>
    </row>
    <row r="2" spans="1:15" ht="15.75" customHeight="1" x14ac:dyDescent="0.25">
      <c r="A2" s="290" t="s">
        <v>2</v>
      </c>
      <c r="B2" s="291"/>
      <c r="C2" s="291"/>
      <c r="D2" s="6"/>
      <c r="E2" s="7"/>
      <c r="F2" s="8"/>
      <c r="H2" s="9"/>
      <c r="I2" s="354"/>
      <c r="J2" s="355"/>
      <c r="K2" s="355"/>
      <c r="L2" s="356"/>
      <c r="M2" s="215">
        <f>+'Tab. 3.1  Cessati anno 2024'!M22</f>
        <v>8848494.8900000006</v>
      </c>
      <c r="N2" s="138"/>
      <c r="O2" s="139"/>
    </row>
    <row r="3" spans="1:15" ht="15.75" customHeight="1" thickBot="1" x14ac:dyDescent="0.3">
      <c r="A3" s="292" t="s">
        <v>3</v>
      </c>
      <c r="B3" s="293" t="s">
        <v>4</v>
      </c>
      <c r="C3" s="293" t="s">
        <v>4</v>
      </c>
      <c r="D3" s="13"/>
      <c r="E3" s="14"/>
      <c r="F3" s="15"/>
      <c r="I3" s="298"/>
      <c r="J3" s="299"/>
      <c r="K3" s="299"/>
      <c r="L3" s="300"/>
      <c r="M3" s="4"/>
      <c r="N3" s="4"/>
      <c r="O3" s="4"/>
    </row>
    <row r="4" spans="1:15" ht="16.5" customHeight="1" x14ac:dyDescent="0.25">
      <c r="A4" s="19"/>
      <c r="B4" s="19"/>
      <c r="C4" s="19"/>
      <c r="D4" s="19"/>
      <c r="E4" s="19"/>
      <c r="F4" s="19"/>
      <c r="G4" s="19"/>
      <c r="H4" s="19"/>
      <c r="I4" s="19"/>
      <c r="J4" s="19"/>
      <c r="K4" s="19"/>
      <c r="L4" s="19"/>
      <c r="M4" s="38"/>
      <c r="N4" s="38"/>
      <c r="O4" s="38"/>
    </row>
    <row r="5" spans="1:15" ht="19.5" customHeight="1" x14ac:dyDescent="0.25">
      <c r="A5" s="317" t="s">
        <v>179</v>
      </c>
      <c r="B5" s="317"/>
      <c r="C5" s="317"/>
      <c r="D5" s="317"/>
      <c r="E5" s="317"/>
      <c r="F5" s="317"/>
      <c r="G5" s="317"/>
      <c r="H5" s="317"/>
      <c r="I5" s="317"/>
      <c r="J5" s="317"/>
      <c r="K5" s="317"/>
      <c r="L5" s="317"/>
      <c r="M5" s="317"/>
      <c r="N5" s="317"/>
      <c r="O5" s="317"/>
    </row>
    <row r="6" spans="1:15" ht="135" customHeight="1" x14ac:dyDescent="0.25">
      <c r="A6" s="275" t="s">
        <v>152</v>
      </c>
      <c r="B6" s="22" t="s">
        <v>6</v>
      </c>
      <c r="C6" s="22" t="s">
        <v>164</v>
      </c>
      <c r="D6" s="22" t="s">
        <v>161</v>
      </c>
      <c r="E6" s="250" t="s">
        <v>153</v>
      </c>
      <c r="F6" s="100"/>
      <c r="G6" s="22" t="s">
        <v>28</v>
      </c>
      <c r="H6" s="244" t="s">
        <v>154</v>
      </c>
      <c r="I6" s="244" t="s">
        <v>155</v>
      </c>
      <c r="J6" s="244" t="s">
        <v>156</v>
      </c>
      <c r="K6" s="257" t="s">
        <v>32</v>
      </c>
      <c r="L6" s="58" t="s">
        <v>182</v>
      </c>
      <c r="M6" s="267" t="s">
        <v>195</v>
      </c>
      <c r="N6" s="267" t="s">
        <v>196</v>
      </c>
      <c r="O6" s="155" t="s">
        <v>48</v>
      </c>
    </row>
    <row r="7" spans="1:15" ht="57"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4">
        <f>+G7+H7+I7+J7</f>
        <v>82844.94745800001</v>
      </c>
      <c r="L7" s="128"/>
      <c r="M7" s="128"/>
      <c r="N7" s="128"/>
      <c r="O7" s="160">
        <f>+ROUND(+(L7+M7+N7)*K7,2)</f>
        <v>0</v>
      </c>
    </row>
    <row r="8" spans="1:15" ht="57"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4">
        <f>+G8+H8+I8+J8</f>
        <v>59212.128714916675</v>
      </c>
      <c r="L8" s="128">
        <v>10</v>
      </c>
      <c r="M8" s="128"/>
      <c r="N8" s="128">
        <v>84</v>
      </c>
      <c r="O8" s="160">
        <f>+ROUND(+(L8+M8+N8)*K8,2)</f>
        <v>5565940.0999999996</v>
      </c>
    </row>
    <row r="9" spans="1:15" ht="19.5" customHeight="1" x14ac:dyDescent="0.25">
      <c r="A9" s="26"/>
      <c r="B9" s="26"/>
      <c r="C9" s="26"/>
      <c r="D9" s="26"/>
      <c r="E9" s="26"/>
      <c r="F9" s="26"/>
      <c r="G9" s="26"/>
      <c r="H9" s="26"/>
      <c r="I9" s="26"/>
      <c r="J9" s="26"/>
      <c r="K9" s="26"/>
      <c r="L9" s="26"/>
      <c r="M9" s="26"/>
      <c r="N9" s="26"/>
      <c r="O9" s="26"/>
    </row>
    <row r="10" spans="1:15" ht="141" customHeight="1" x14ac:dyDescent="0.25">
      <c r="A10" s="275" t="s">
        <v>5</v>
      </c>
      <c r="B10" s="22" t="s">
        <v>6</v>
      </c>
      <c r="C10" s="22" t="s">
        <v>27</v>
      </c>
      <c r="D10" s="22" t="s">
        <v>148</v>
      </c>
      <c r="E10" s="22"/>
      <c r="F10" s="22"/>
      <c r="G10" s="22" t="s">
        <v>28</v>
      </c>
      <c r="H10" s="22" t="s">
        <v>29</v>
      </c>
      <c r="I10" s="22" t="s">
        <v>30</v>
      </c>
      <c r="J10" s="22" t="s">
        <v>31</v>
      </c>
      <c r="K10" s="119" t="s">
        <v>32</v>
      </c>
      <c r="L10" s="272" t="s">
        <v>182</v>
      </c>
      <c r="M10" s="274" t="s">
        <v>195</v>
      </c>
      <c r="N10" s="58" t="s">
        <v>95</v>
      </c>
      <c r="O10" s="155" t="s">
        <v>48</v>
      </c>
    </row>
    <row r="11" spans="1:15" ht="18" customHeight="1" x14ac:dyDescent="0.25">
      <c r="A11" s="276"/>
      <c r="B11" s="23" t="s">
        <v>7</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216"/>
      <c r="M11" s="216"/>
      <c r="N11" s="216"/>
      <c r="O11" s="160">
        <f>+ROUND(+(L11+M11+N11)*K11,2)</f>
        <v>0</v>
      </c>
    </row>
    <row r="12" spans="1:15" ht="18" customHeight="1" x14ac:dyDescent="0.25">
      <c r="A12" s="276"/>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266">
        <v>6</v>
      </c>
      <c r="M12" s="266">
        <v>4</v>
      </c>
      <c r="N12" s="216"/>
      <c r="O12" s="160">
        <f>+ROUND(+(L12+M12+N12)*K12,2)</f>
        <v>675649.1</v>
      </c>
    </row>
    <row r="13" spans="1:15" ht="15" customHeight="1" x14ac:dyDescent="0.25">
      <c r="A13" s="26"/>
      <c r="B13" s="27"/>
      <c r="C13" s="92"/>
      <c r="D13" s="92"/>
      <c r="E13" s="92"/>
      <c r="F13" s="92"/>
      <c r="G13" s="92"/>
      <c r="H13" s="92"/>
      <c r="I13" s="92"/>
      <c r="J13" s="92"/>
      <c r="K13" s="92"/>
      <c r="L13" s="217"/>
      <c r="M13" s="217"/>
      <c r="N13" s="217"/>
      <c r="O13" s="92"/>
    </row>
    <row r="14" spans="1:15" ht="126.75" customHeight="1" x14ac:dyDescent="0.25">
      <c r="A14" s="275" t="s">
        <v>9</v>
      </c>
      <c r="B14" s="28"/>
      <c r="C14" s="22" t="s">
        <v>10</v>
      </c>
      <c r="D14" s="22" t="s">
        <v>148</v>
      </c>
      <c r="E14" s="22" t="s">
        <v>33</v>
      </c>
      <c r="F14" s="22" t="s">
        <v>34</v>
      </c>
      <c r="G14" s="22" t="s">
        <v>11</v>
      </c>
      <c r="H14" s="22" t="s">
        <v>35</v>
      </c>
      <c r="I14" s="22"/>
      <c r="J14" s="22"/>
      <c r="K14" s="119" t="s">
        <v>36</v>
      </c>
      <c r="L14" s="225" t="s">
        <v>133</v>
      </c>
      <c r="M14" s="274" t="s">
        <v>195</v>
      </c>
      <c r="N14" s="225" t="s">
        <v>101</v>
      </c>
      <c r="O14" s="155" t="s">
        <v>48</v>
      </c>
    </row>
    <row r="15" spans="1:15" ht="18" customHeight="1" x14ac:dyDescent="0.25">
      <c r="A15" s="276"/>
      <c r="B15" s="29" t="s">
        <v>12</v>
      </c>
      <c r="C15" s="65">
        <v>35000</v>
      </c>
      <c r="D15" s="65">
        <f>103.64*13</f>
        <v>1347.32</v>
      </c>
      <c r="E15" s="65"/>
      <c r="F15" s="65"/>
      <c r="G15" s="65">
        <f>+C15+D15+E15+F15</f>
        <v>36347.32</v>
      </c>
      <c r="H15" s="65">
        <f>+(C15+D15+E15)*38.38%+(F15*32.7%)</f>
        <v>13950.101416000001</v>
      </c>
      <c r="I15" s="69"/>
      <c r="J15" s="65"/>
      <c r="K15" s="154" t="str">
        <f>+IF(E15&lt;&gt;0,+ROUND(+G15+H15+I15+J15,2),"0")</f>
        <v>0</v>
      </c>
      <c r="L15" s="67"/>
      <c r="M15" s="67"/>
      <c r="N15" s="218"/>
      <c r="O15" s="160">
        <f>+ROUND(+(L15+M15+N15)*K15,2)</f>
        <v>0</v>
      </c>
    </row>
    <row r="16" spans="1:15" ht="18" customHeight="1" x14ac:dyDescent="0.25">
      <c r="A16" s="276"/>
      <c r="B16" s="29" t="s">
        <v>167</v>
      </c>
      <c r="C16" s="22"/>
      <c r="D16" s="22"/>
      <c r="E16" s="22"/>
      <c r="F16" s="22"/>
      <c r="G16" s="22"/>
      <c r="H16" s="22"/>
      <c r="I16" s="22"/>
      <c r="J16" s="22"/>
      <c r="K16" s="154"/>
      <c r="L16" s="218"/>
      <c r="M16" s="218"/>
      <c r="N16" s="218"/>
      <c r="O16" s="160">
        <f>+ROUND(+(L16+M16+N16)*K16,2)</f>
        <v>0</v>
      </c>
    </row>
    <row r="17" spans="1:15" ht="15" customHeight="1" x14ac:dyDescent="0.25">
      <c r="A17" s="276"/>
      <c r="B17" s="27"/>
      <c r="C17" s="92"/>
      <c r="D17" s="92"/>
      <c r="E17" s="92"/>
      <c r="F17" s="92"/>
      <c r="G17" s="92"/>
      <c r="H17" s="92"/>
      <c r="I17" s="92"/>
      <c r="J17" s="92"/>
      <c r="K17" s="92"/>
      <c r="L17" s="217"/>
      <c r="M17" s="217"/>
      <c r="N17" s="217"/>
      <c r="O17" s="92"/>
    </row>
    <row r="18" spans="1:15" ht="128.25" customHeight="1" x14ac:dyDescent="0.25">
      <c r="A18" s="276"/>
      <c r="B18" s="28"/>
      <c r="C18" s="22" t="s">
        <v>37</v>
      </c>
      <c r="D18" s="22" t="s">
        <v>149</v>
      </c>
      <c r="E18" s="22" t="s">
        <v>38</v>
      </c>
      <c r="F18" s="22" t="s">
        <v>72</v>
      </c>
      <c r="G18" s="22" t="s">
        <v>39</v>
      </c>
      <c r="H18" s="22" t="s">
        <v>29</v>
      </c>
      <c r="I18" s="22" t="s">
        <v>40</v>
      </c>
      <c r="J18" s="22" t="s">
        <v>41</v>
      </c>
      <c r="K18" s="119" t="s">
        <v>42</v>
      </c>
      <c r="L18" s="272" t="s">
        <v>182</v>
      </c>
      <c r="M18" s="274" t="s">
        <v>195</v>
      </c>
      <c r="N18" s="225" t="s">
        <v>101</v>
      </c>
      <c r="O18" s="155" t="s">
        <v>48</v>
      </c>
    </row>
    <row r="19" spans="1:15" ht="18" customHeight="1" x14ac:dyDescent="0.25">
      <c r="A19" s="276"/>
      <c r="B19" s="29" t="s">
        <v>13</v>
      </c>
      <c r="C19" s="83">
        <v>23501.93</v>
      </c>
      <c r="D19" s="84">
        <f>75.38*12</f>
        <v>904.56</v>
      </c>
      <c r="E19" s="84"/>
      <c r="F19" s="85">
        <f>+ROUND((C19+D19+E19)/12,2)</f>
        <v>2033.87</v>
      </c>
      <c r="G19" s="95">
        <f>+F19+D19+C19+E19</f>
        <v>26440.36</v>
      </c>
      <c r="H19" s="80">
        <f t="shared" ref="H19:H25" si="0">G19*24.2%</f>
        <v>6398.5671199999997</v>
      </c>
      <c r="I19" s="80">
        <f>G19*7.1%*80%</f>
        <v>1501.8124479999999</v>
      </c>
      <c r="J19" s="80">
        <f>G19*8.5%</f>
        <v>2247.4306000000001</v>
      </c>
      <c r="K19" s="154">
        <f>+ROUND(+G19+H19+I19+J19,2)</f>
        <v>36588.17</v>
      </c>
      <c r="L19" s="218">
        <v>54</v>
      </c>
      <c r="M19" s="218">
        <v>172</v>
      </c>
      <c r="N19" s="218"/>
      <c r="O19" s="160">
        <f>+ROUND(+(L19+M19+N19)*K19,2)</f>
        <v>8268926.4199999999</v>
      </c>
    </row>
    <row r="20" spans="1:15" ht="18" customHeight="1" x14ac:dyDescent="0.25">
      <c r="A20" s="276"/>
      <c r="B20" s="29" t="s">
        <v>20</v>
      </c>
      <c r="C20" s="80"/>
      <c r="D20" s="80"/>
      <c r="E20" s="80"/>
      <c r="F20" s="80"/>
      <c r="G20" s="80"/>
      <c r="H20" s="80"/>
      <c r="I20" s="80"/>
      <c r="J20" s="80"/>
      <c r="K20" s="142">
        <f>+K19-K22</f>
        <v>6460.8899999999994</v>
      </c>
      <c r="L20" s="218">
        <v>51</v>
      </c>
      <c r="M20" s="216"/>
      <c r="N20" s="216"/>
      <c r="O20" s="160">
        <f>+ROUND(+(L20+M20+N20)*K20,2)</f>
        <v>329505.39</v>
      </c>
    </row>
    <row r="21" spans="1:15" ht="15" customHeight="1" x14ac:dyDescent="0.25">
      <c r="A21" s="276"/>
      <c r="B21" s="30"/>
      <c r="C21" s="86"/>
      <c r="D21" s="87"/>
      <c r="E21" s="87"/>
      <c r="F21" s="86"/>
      <c r="G21" s="86"/>
      <c r="H21" s="86"/>
      <c r="I21" s="86"/>
      <c r="J21" s="86"/>
      <c r="K21" s="86"/>
      <c r="L21" s="219"/>
      <c r="M21" s="219"/>
      <c r="N21" s="219"/>
      <c r="O21" s="86"/>
    </row>
    <row r="22" spans="1:15" ht="18" customHeight="1" x14ac:dyDescent="0.25">
      <c r="A22" s="276"/>
      <c r="B22" s="29" t="s">
        <v>14</v>
      </c>
      <c r="C22" s="83">
        <v>19351.97</v>
      </c>
      <c r="D22" s="84">
        <f>62.06*12</f>
        <v>744.72</v>
      </c>
      <c r="E22" s="84"/>
      <c r="F22" s="85">
        <f>+ROUND((C22+D22+E22)/12,2)</f>
        <v>1674.72</v>
      </c>
      <c r="G22" s="95">
        <f>+F22+D22+C22+E22</f>
        <v>21771.41</v>
      </c>
      <c r="H22" s="80">
        <f t="shared" si="0"/>
        <v>5268.6812199999995</v>
      </c>
      <c r="I22" s="80">
        <f>G22*7.1%*80%</f>
        <v>1236.616088</v>
      </c>
      <c r="J22" s="80">
        <f>G22*8.5%</f>
        <v>1850.5698500000001</v>
      </c>
      <c r="K22" s="154">
        <f>+ROUND(+G22+H22+I22+J22,2)</f>
        <v>30127.279999999999</v>
      </c>
      <c r="L22" s="218">
        <v>64</v>
      </c>
      <c r="M22" s="218">
        <v>401</v>
      </c>
      <c r="N22" s="216"/>
      <c r="O22" s="160">
        <f>+ROUND(+(L22+M22+N22)*K22,2)</f>
        <v>14009185.199999999</v>
      </c>
    </row>
    <row r="23" spans="1:15" ht="18" customHeight="1" x14ac:dyDescent="0.25">
      <c r="A23" s="276"/>
      <c r="B23" s="29" t="s">
        <v>21</v>
      </c>
      <c r="C23" s="83"/>
      <c r="D23" s="84"/>
      <c r="E23" s="84"/>
      <c r="F23" s="85"/>
      <c r="G23" s="95"/>
      <c r="H23" s="80"/>
      <c r="I23" s="80"/>
      <c r="J23" s="80"/>
      <c r="K23" s="142">
        <f>+K22-K25</f>
        <v>1496.25</v>
      </c>
      <c r="L23" s="216"/>
      <c r="M23" s="216"/>
      <c r="N23" s="216"/>
      <c r="O23" s="160">
        <f>+ROUND(+(L23+M23+N23)*K23,2)</f>
        <v>0</v>
      </c>
    </row>
    <row r="24" spans="1:15" ht="15" customHeight="1" x14ac:dyDescent="0.25">
      <c r="A24" s="276"/>
      <c r="B24" s="32"/>
      <c r="C24" s="87"/>
      <c r="D24" s="89"/>
      <c r="E24" s="87"/>
      <c r="F24" s="87"/>
      <c r="G24" s="86"/>
      <c r="H24" s="89"/>
      <c r="I24" s="89"/>
      <c r="J24" s="89"/>
      <c r="K24" s="89"/>
      <c r="L24" s="220"/>
      <c r="M24" s="220"/>
      <c r="N24" s="220"/>
      <c r="O24" s="89"/>
    </row>
    <row r="25" spans="1:15" ht="18" customHeight="1" x14ac:dyDescent="0.25">
      <c r="A25" s="276"/>
      <c r="B25" s="29" t="s">
        <v>15</v>
      </c>
      <c r="C25" s="83">
        <v>18390.84</v>
      </c>
      <c r="D25" s="84">
        <f>58.98*12</f>
        <v>707.76</v>
      </c>
      <c r="E25" s="84"/>
      <c r="F25" s="85">
        <f>+ROUND((C25+D25+E25)/12,2)</f>
        <v>1591.55</v>
      </c>
      <c r="G25" s="95">
        <f>+F25+D25+C25+E25</f>
        <v>20690.150000000001</v>
      </c>
      <c r="H25" s="80">
        <f t="shared" si="0"/>
        <v>5007.0163000000002</v>
      </c>
      <c r="I25" s="80">
        <f>G25*7.1%*80%</f>
        <v>1175.2005200000001</v>
      </c>
      <c r="J25" s="80">
        <f>G25*8.5%</f>
        <v>1758.6627500000002</v>
      </c>
      <c r="K25" s="154">
        <f>+ROUND(+G25+H25+I25+J25,2)</f>
        <v>28631.03</v>
      </c>
      <c r="L25" s="216"/>
      <c r="M25" s="216"/>
      <c r="N25" s="216"/>
      <c r="O25" s="160">
        <f>+ROUND(+(L25+M25+N25)*K25,2)</f>
        <v>0</v>
      </c>
    </row>
    <row r="26" spans="1:15" ht="15" customHeight="1" x14ac:dyDescent="0.25">
      <c r="A26" s="277"/>
      <c r="B26" s="30"/>
      <c r="C26" s="86"/>
      <c r="D26" s="87"/>
      <c r="E26" s="87"/>
      <c r="F26" s="86"/>
      <c r="G26" s="86"/>
      <c r="H26" s="89"/>
      <c r="I26" s="89"/>
      <c r="J26" s="89"/>
      <c r="K26" s="89"/>
      <c r="L26" s="220"/>
      <c r="M26" s="220"/>
      <c r="N26" s="220"/>
      <c r="O26" s="89"/>
    </row>
    <row r="27" spans="1:15" ht="33.75" customHeight="1" x14ac:dyDescent="0.3">
      <c r="B27"/>
      <c r="C27"/>
      <c r="D27" s="7"/>
      <c r="E27" s="7"/>
      <c r="F27"/>
      <c r="G27"/>
      <c r="H27"/>
      <c r="I27"/>
      <c r="J27" s="7"/>
      <c r="K27" s="162" t="s">
        <v>16</v>
      </c>
      <c r="L27" s="256">
        <f>+SUM(L7:L26)</f>
        <v>185</v>
      </c>
      <c r="M27" s="256">
        <f>+SUM(M7:M26)</f>
        <v>577</v>
      </c>
      <c r="N27" s="256">
        <f>+SUM(N7:N26)</f>
        <v>84</v>
      </c>
      <c r="O27" s="149">
        <f>+SUM(O7:O26)</f>
        <v>28849206.210000001</v>
      </c>
    </row>
    <row r="28" spans="1:15" ht="24.6" customHeight="1" x14ac:dyDescent="0.25">
      <c r="B28"/>
      <c r="C28"/>
      <c r="D28"/>
      <c r="E28"/>
      <c r="F28"/>
      <c r="G28"/>
      <c r="H28"/>
      <c r="I28"/>
      <c r="J28"/>
      <c r="K28"/>
      <c r="L28" s="37"/>
      <c r="N28" s="4"/>
      <c r="O28" s="96" t="s">
        <v>22</v>
      </c>
    </row>
    <row r="29" spans="1:15" ht="48" customHeight="1" x14ac:dyDescent="0.25">
      <c r="B29"/>
      <c r="C29"/>
      <c r="D29"/>
      <c r="E29"/>
      <c r="F29"/>
      <c r="G29"/>
      <c r="H29"/>
      <c r="I29"/>
      <c r="J29"/>
      <c r="K29"/>
      <c r="L29" s="37"/>
      <c r="N29" s="150" t="s">
        <v>51</v>
      </c>
      <c r="O29" s="151">
        <f>+ROUND(+($L$11*$K$11)+($K$12*$L$12)+($K$19*$L$19)+($K$20*$L$20)+($K$22*$L$22)+($K$23*$L$23)+($K$25*$L$25)+($K$15*$L$15)+($K$16*$L$16)+($K$8*$L$8)+($K$7*$L$7),2)</f>
        <v>5230923.24</v>
      </c>
    </row>
    <row r="30" spans="1:15" ht="69.75" customHeight="1" x14ac:dyDescent="0.25">
      <c r="B30"/>
      <c r="C30"/>
      <c r="D30"/>
      <c r="E30"/>
      <c r="F30"/>
      <c r="G30"/>
      <c r="H30"/>
      <c r="I30"/>
      <c r="J30"/>
      <c r="K30"/>
      <c r="L30" s="37"/>
      <c r="N30" s="267" t="s">
        <v>171</v>
      </c>
      <c r="O30" s="151">
        <f>+ROUND(($M$11*$K$11)+($K$12*$M$12)+($K$19*$M$19)+($K$20*$M$20)+($K$22*$M$22)+($K$23*$M$23)+($K$25*$M$25)+($K$15*$M$15)+($K$16*$M$16)+($K$7*$M$7)+($K$8*$M$8),2)</f>
        <v>18644464.16</v>
      </c>
    </row>
    <row r="31" spans="1:15" ht="48.75" customHeight="1" x14ac:dyDescent="0.25">
      <c r="B31"/>
      <c r="C31"/>
      <c r="D31"/>
      <c r="E31" s="33"/>
      <c r="F31" s="33"/>
      <c r="G31" s="33"/>
      <c r="H31" s="33"/>
      <c r="I31" s="33"/>
      <c r="J31" s="33"/>
      <c r="K31" s="33"/>
      <c r="L31" s="37"/>
      <c r="N31" s="267" t="s">
        <v>172</v>
      </c>
      <c r="O31" s="151">
        <f>+ROUND(($N$11*$K$11)+($K$12*$N$12)+($K$19*$N$19)+($K$20*$N$20)+($K$22*$N$22)+($K$23*$N$23)+($K$25*$N$25)+($K$15*$N$15)+($K$16*$N$16)+($K$7*$N$7)+($K$8*$N$8),2)</f>
        <v>4973818.8099999996</v>
      </c>
    </row>
    <row r="33" spans="1:15" ht="20.25" x14ac:dyDescent="0.25">
      <c r="A33" s="358" t="s">
        <v>62</v>
      </c>
      <c r="B33" s="358"/>
      <c r="C33" s="358"/>
      <c r="D33" s="358"/>
      <c r="E33" s="358"/>
      <c r="F33" s="358"/>
      <c r="G33" s="358"/>
      <c r="H33" s="358"/>
      <c r="I33" s="358"/>
      <c r="J33" s="358"/>
      <c r="K33" s="358"/>
      <c r="L33" s="358"/>
      <c r="M33" s="358"/>
      <c r="N33" s="358"/>
      <c r="O33" s="358"/>
    </row>
    <row r="34" spans="1:15" ht="21" customHeight="1" x14ac:dyDescent="0.25">
      <c r="A34" s="359" t="s">
        <v>96</v>
      </c>
      <c r="B34" s="359"/>
      <c r="C34" s="359"/>
      <c r="D34" s="359"/>
      <c r="E34" s="359"/>
      <c r="F34" s="359"/>
      <c r="G34" s="359"/>
      <c r="H34" s="359"/>
      <c r="I34" s="359"/>
      <c r="J34" s="359"/>
      <c r="K34" s="359"/>
      <c r="L34" s="359"/>
      <c r="M34" s="359"/>
      <c r="N34" s="359"/>
      <c r="O34" s="359"/>
    </row>
    <row r="35" spans="1:15" ht="21" customHeight="1" x14ac:dyDescent="0.25">
      <c r="A35" s="359" t="s">
        <v>97</v>
      </c>
      <c r="B35" s="359"/>
      <c r="C35" s="359"/>
      <c r="D35" s="359"/>
      <c r="E35" s="359"/>
      <c r="F35" s="359"/>
      <c r="G35" s="359"/>
      <c r="H35" s="359"/>
      <c r="I35" s="359"/>
      <c r="J35" s="359"/>
      <c r="K35" s="359"/>
      <c r="L35" s="359"/>
      <c r="M35" s="359"/>
      <c r="N35" s="359"/>
      <c r="O35" s="359"/>
    </row>
    <row r="36" spans="1:15" ht="21" customHeight="1" x14ac:dyDescent="0.25">
      <c r="A36" s="360" t="s">
        <v>165</v>
      </c>
      <c r="B36" s="360"/>
      <c r="C36" s="360"/>
      <c r="D36" s="360"/>
      <c r="E36" s="360"/>
      <c r="F36" s="360"/>
      <c r="G36" s="360"/>
      <c r="H36" s="360"/>
      <c r="I36" s="360"/>
      <c r="J36" s="360"/>
      <c r="K36" s="360"/>
      <c r="L36" s="360"/>
      <c r="M36" s="360"/>
      <c r="N36" s="360"/>
      <c r="O36" s="360"/>
    </row>
    <row r="37" spans="1:15" ht="23.25" customHeight="1" x14ac:dyDescent="0.25">
      <c r="A37" s="361" t="s">
        <v>98</v>
      </c>
      <c r="B37" s="362"/>
      <c r="C37" s="362"/>
      <c r="D37" s="362"/>
      <c r="E37" s="362"/>
      <c r="F37" s="362"/>
      <c r="G37" s="362"/>
      <c r="H37" s="362"/>
      <c r="I37" s="362"/>
      <c r="J37" s="362"/>
      <c r="K37" s="362"/>
      <c r="L37" s="362"/>
      <c r="M37" s="362"/>
      <c r="N37" s="362"/>
      <c r="O37" s="363"/>
    </row>
    <row r="38" spans="1:15" s="123" customFormat="1" ht="55.5" customHeight="1" x14ac:dyDescent="0.25">
      <c r="A38" s="360" t="s">
        <v>99</v>
      </c>
      <c r="B38" s="360"/>
      <c r="C38" s="360"/>
      <c r="D38" s="360"/>
      <c r="E38" s="360"/>
      <c r="F38" s="360"/>
      <c r="G38" s="360"/>
      <c r="H38" s="360"/>
      <c r="I38" s="360"/>
      <c r="J38" s="360"/>
      <c r="K38" s="360"/>
      <c r="L38" s="360"/>
      <c r="M38" s="360"/>
      <c r="N38" s="360"/>
      <c r="O38" s="360"/>
    </row>
    <row r="39" spans="1:15" x14ac:dyDescent="0.25">
      <c r="A39" s="357" t="s">
        <v>166</v>
      </c>
      <c r="B39" s="357"/>
      <c r="C39" s="357"/>
      <c r="D39" s="357"/>
      <c r="E39" s="357"/>
      <c r="F39" s="357"/>
      <c r="G39" s="357"/>
      <c r="H39" s="357"/>
      <c r="I39" s="357"/>
      <c r="J39" s="357"/>
      <c r="K39" s="357"/>
      <c r="L39" s="357"/>
      <c r="M39" s="357"/>
      <c r="N39" s="357"/>
      <c r="O39" s="357"/>
    </row>
    <row r="40" spans="1:15" x14ac:dyDescent="0.25">
      <c r="A40" s="37"/>
    </row>
  </sheetData>
  <sheetProtection selectLockedCells="1" selectUnlockedCells="1"/>
  <mergeCells count="16">
    <mergeCell ref="A39:O39"/>
    <mergeCell ref="A33:O33"/>
    <mergeCell ref="A34:O34"/>
    <mergeCell ref="A35:O35"/>
    <mergeCell ref="A36:O36"/>
    <mergeCell ref="A38:O38"/>
    <mergeCell ref="A37:O37"/>
    <mergeCell ref="A14:A26"/>
    <mergeCell ref="A1:C1"/>
    <mergeCell ref="I1:L1"/>
    <mergeCell ref="A2:C2"/>
    <mergeCell ref="A3:C3"/>
    <mergeCell ref="A5:O5"/>
    <mergeCell ref="A10:A12"/>
    <mergeCell ref="I2:L3"/>
    <mergeCell ref="A6:A8"/>
  </mergeCells>
  <pageMargins left="0.45" right="0.47013888888888888" top="0.62013888888888891" bottom="0.47013888888888888" header="0.51180555555555551" footer="0.51180555555555551"/>
  <pageSetup paperSize="9" scale="36" firstPageNumber="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pageSetUpPr fitToPage="1"/>
  </sheetPr>
  <dimension ref="A1:O40"/>
  <sheetViews>
    <sheetView showGridLines="0" topLeftCell="A4" zoomScale="70" zoomScaleNormal="70" workbookViewId="0">
      <selection activeCell="L8" sqref="L8"/>
    </sheetView>
  </sheetViews>
  <sheetFormatPr defaultColWidth="8.5703125" defaultRowHeight="15.75" x14ac:dyDescent="0.25"/>
  <cols>
    <col min="1" max="1" width="8.5703125" style="4" customWidth="1"/>
    <col min="2" max="2" width="18.140625" style="4" customWidth="1"/>
    <col min="3" max="3" width="13.28515625" style="4" customWidth="1"/>
    <col min="4" max="4" width="18.140625" style="4" customWidth="1"/>
    <col min="5" max="10" width="13.28515625" style="4" customWidth="1"/>
    <col min="11" max="11" width="15.85546875" style="4" customWidth="1"/>
    <col min="12" max="12" width="15.140625" style="4" customWidth="1"/>
    <col min="13" max="13" width="18.140625" style="37" customWidth="1"/>
    <col min="14" max="15" width="35.140625" style="37" customWidth="1"/>
    <col min="16" max="16" width="8.5703125" style="4"/>
    <col min="17" max="17" width="12" style="4" customWidth="1"/>
    <col min="18" max="18" width="11.42578125" style="4" customWidth="1"/>
    <col min="19" max="20" width="12" style="4" customWidth="1"/>
    <col min="21" max="256" width="8.5703125" style="4"/>
    <col min="257" max="257" width="20" style="4" customWidth="1"/>
    <col min="258" max="258" width="18.28515625" style="4" customWidth="1"/>
    <col min="259" max="259" width="15.28515625" style="4" customWidth="1"/>
    <col min="260" max="260" width="17.7109375" style="4" customWidth="1"/>
    <col min="261" max="261" width="14.28515625" style="4" bestFit="1" customWidth="1"/>
    <col min="262" max="262" width="12.7109375" style="4" customWidth="1"/>
    <col min="263" max="263" width="18.28515625" style="4" customWidth="1"/>
    <col min="264" max="264" width="24.5703125" style="4" customWidth="1"/>
    <col min="265" max="265" width="11.7109375" style="4" customWidth="1"/>
    <col min="266" max="266" width="12.7109375" style="4" customWidth="1"/>
    <col min="267" max="267" width="17.7109375" style="4" customWidth="1"/>
    <col min="268" max="268" width="16.7109375" style="4" customWidth="1"/>
    <col min="269" max="269" width="29.7109375" style="4" customWidth="1"/>
    <col min="270" max="270" width="24.7109375" style="4" customWidth="1"/>
    <col min="271" max="271" width="19.42578125" style="4" customWidth="1"/>
    <col min="272" max="272" width="8.5703125" style="4"/>
    <col min="273" max="273" width="12" style="4" customWidth="1"/>
    <col min="274" max="274" width="11.42578125" style="4" customWidth="1"/>
    <col min="275" max="276" width="12" style="4" customWidth="1"/>
    <col min="277" max="512" width="8.5703125" style="4"/>
    <col min="513" max="513" width="20" style="4" customWidth="1"/>
    <col min="514" max="514" width="18.28515625" style="4" customWidth="1"/>
    <col min="515" max="515" width="15.28515625" style="4" customWidth="1"/>
    <col min="516" max="516" width="17.7109375" style="4" customWidth="1"/>
    <col min="517" max="517" width="14.28515625" style="4" bestFit="1" customWidth="1"/>
    <col min="518" max="518" width="12.7109375" style="4" customWidth="1"/>
    <col min="519" max="519" width="18.28515625" style="4" customWidth="1"/>
    <col min="520" max="520" width="24.5703125" style="4" customWidth="1"/>
    <col min="521" max="521" width="11.7109375" style="4" customWidth="1"/>
    <col min="522" max="522" width="12.7109375" style="4" customWidth="1"/>
    <col min="523" max="523" width="17.7109375" style="4" customWidth="1"/>
    <col min="524" max="524" width="16.7109375" style="4" customWidth="1"/>
    <col min="525" max="525" width="29.7109375" style="4" customWidth="1"/>
    <col min="526" max="526" width="24.7109375" style="4" customWidth="1"/>
    <col min="527" max="527" width="19.42578125" style="4" customWidth="1"/>
    <col min="528" max="528" width="8.5703125" style="4"/>
    <col min="529" max="529" width="12" style="4" customWidth="1"/>
    <col min="530" max="530" width="11.42578125" style="4" customWidth="1"/>
    <col min="531" max="532" width="12" style="4" customWidth="1"/>
    <col min="533" max="768" width="8.5703125" style="4"/>
    <col min="769" max="769" width="20" style="4" customWidth="1"/>
    <col min="770" max="770" width="18.28515625" style="4" customWidth="1"/>
    <col min="771" max="771" width="15.28515625" style="4" customWidth="1"/>
    <col min="772" max="772" width="17.7109375" style="4" customWidth="1"/>
    <col min="773" max="773" width="14.28515625" style="4" bestFit="1" customWidth="1"/>
    <col min="774" max="774" width="12.7109375" style="4" customWidth="1"/>
    <col min="775" max="775" width="18.28515625" style="4" customWidth="1"/>
    <col min="776" max="776" width="24.5703125" style="4" customWidth="1"/>
    <col min="777" max="777" width="11.7109375" style="4" customWidth="1"/>
    <col min="778" max="778" width="12.7109375" style="4" customWidth="1"/>
    <col min="779" max="779" width="17.7109375" style="4" customWidth="1"/>
    <col min="780" max="780" width="16.7109375" style="4" customWidth="1"/>
    <col min="781" max="781" width="29.7109375" style="4" customWidth="1"/>
    <col min="782" max="782" width="24.7109375" style="4" customWidth="1"/>
    <col min="783" max="783" width="19.42578125" style="4" customWidth="1"/>
    <col min="784" max="784" width="8.5703125" style="4"/>
    <col min="785" max="785" width="12" style="4" customWidth="1"/>
    <col min="786" max="786" width="11.42578125" style="4" customWidth="1"/>
    <col min="787" max="788" width="12" style="4" customWidth="1"/>
    <col min="789" max="1024" width="8.5703125" style="4"/>
    <col min="1025" max="1025" width="20" style="4" customWidth="1"/>
    <col min="1026" max="1026" width="18.28515625" style="4" customWidth="1"/>
    <col min="1027" max="1027" width="15.28515625" style="4" customWidth="1"/>
    <col min="1028" max="1028" width="17.7109375" style="4" customWidth="1"/>
    <col min="1029" max="1029" width="14.28515625" style="4" bestFit="1" customWidth="1"/>
    <col min="1030" max="1030" width="12.7109375" style="4" customWidth="1"/>
    <col min="1031" max="1031" width="18.28515625" style="4" customWidth="1"/>
    <col min="1032" max="1032" width="24.5703125" style="4" customWidth="1"/>
    <col min="1033" max="1033" width="11.7109375" style="4" customWidth="1"/>
    <col min="1034" max="1034" width="12.7109375" style="4" customWidth="1"/>
    <col min="1035" max="1035" width="17.7109375" style="4" customWidth="1"/>
    <col min="1036" max="1036" width="16.7109375" style="4" customWidth="1"/>
    <col min="1037" max="1037" width="29.7109375" style="4" customWidth="1"/>
    <col min="1038" max="1038" width="24.7109375" style="4" customWidth="1"/>
    <col min="1039" max="1039" width="19.42578125" style="4" customWidth="1"/>
    <col min="1040" max="1040" width="8.5703125" style="4"/>
    <col min="1041" max="1041" width="12" style="4" customWidth="1"/>
    <col min="1042" max="1042" width="11.42578125" style="4" customWidth="1"/>
    <col min="1043" max="1044" width="12" style="4" customWidth="1"/>
    <col min="1045" max="1280" width="8.5703125" style="4"/>
    <col min="1281" max="1281" width="20" style="4" customWidth="1"/>
    <col min="1282" max="1282" width="18.28515625" style="4" customWidth="1"/>
    <col min="1283" max="1283" width="15.28515625" style="4" customWidth="1"/>
    <col min="1284" max="1284" width="17.7109375" style="4" customWidth="1"/>
    <col min="1285" max="1285" width="14.28515625" style="4" bestFit="1" customWidth="1"/>
    <col min="1286" max="1286" width="12.7109375" style="4" customWidth="1"/>
    <col min="1287" max="1287" width="18.28515625" style="4" customWidth="1"/>
    <col min="1288" max="1288" width="24.5703125" style="4" customWidth="1"/>
    <col min="1289" max="1289" width="11.7109375" style="4" customWidth="1"/>
    <col min="1290" max="1290" width="12.7109375" style="4" customWidth="1"/>
    <col min="1291" max="1291" width="17.7109375" style="4" customWidth="1"/>
    <col min="1292" max="1292" width="16.7109375" style="4" customWidth="1"/>
    <col min="1293" max="1293" width="29.7109375" style="4" customWidth="1"/>
    <col min="1294" max="1294" width="24.7109375" style="4" customWidth="1"/>
    <col min="1295" max="1295" width="19.42578125" style="4" customWidth="1"/>
    <col min="1296" max="1296" width="8.5703125" style="4"/>
    <col min="1297" max="1297" width="12" style="4" customWidth="1"/>
    <col min="1298" max="1298" width="11.42578125" style="4" customWidth="1"/>
    <col min="1299" max="1300" width="12" style="4" customWidth="1"/>
    <col min="1301" max="1536" width="8.5703125" style="4"/>
    <col min="1537" max="1537" width="20" style="4" customWidth="1"/>
    <col min="1538" max="1538" width="18.28515625" style="4" customWidth="1"/>
    <col min="1539" max="1539" width="15.28515625" style="4" customWidth="1"/>
    <col min="1540" max="1540" width="17.7109375" style="4" customWidth="1"/>
    <col min="1541" max="1541" width="14.28515625" style="4" bestFit="1" customWidth="1"/>
    <col min="1542" max="1542" width="12.7109375" style="4" customWidth="1"/>
    <col min="1543" max="1543" width="18.28515625" style="4" customWidth="1"/>
    <col min="1544" max="1544" width="24.5703125" style="4" customWidth="1"/>
    <col min="1545" max="1545" width="11.7109375" style="4" customWidth="1"/>
    <col min="1546" max="1546" width="12.7109375" style="4" customWidth="1"/>
    <col min="1547" max="1547" width="17.7109375" style="4" customWidth="1"/>
    <col min="1548" max="1548" width="16.7109375" style="4" customWidth="1"/>
    <col min="1549" max="1549" width="29.7109375" style="4" customWidth="1"/>
    <col min="1550" max="1550" width="24.7109375" style="4" customWidth="1"/>
    <col min="1551" max="1551" width="19.42578125" style="4" customWidth="1"/>
    <col min="1552" max="1552" width="8.5703125" style="4"/>
    <col min="1553" max="1553" width="12" style="4" customWidth="1"/>
    <col min="1554" max="1554" width="11.42578125" style="4" customWidth="1"/>
    <col min="1555" max="1556" width="12" style="4" customWidth="1"/>
    <col min="1557" max="1792" width="8.5703125" style="4"/>
    <col min="1793" max="1793" width="20" style="4" customWidth="1"/>
    <col min="1794" max="1794" width="18.28515625" style="4" customWidth="1"/>
    <col min="1795" max="1795" width="15.28515625" style="4" customWidth="1"/>
    <col min="1796" max="1796" width="17.7109375" style="4" customWidth="1"/>
    <col min="1797" max="1797" width="14.28515625" style="4" bestFit="1" customWidth="1"/>
    <col min="1798" max="1798" width="12.7109375" style="4" customWidth="1"/>
    <col min="1799" max="1799" width="18.28515625" style="4" customWidth="1"/>
    <col min="1800" max="1800" width="24.5703125" style="4" customWidth="1"/>
    <col min="1801" max="1801" width="11.7109375" style="4" customWidth="1"/>
    <col min="1802" max="1802" width="12.7109375" style="4" customWidth="1"/>
    <col min="1803" max="1803" width="17.7109375" style="4" customWidth="1"/>
    <col min="1804" max="1804" width="16.7109375" style="4" customWidth="1"/>
    <col min="1805" max="1805" width="29.7109375" style="4" customWidth="1"/>
    <col min="1806" max="1806" width="24.7109375" style="4" customWidth="1"/>
    <col min="1807" max="1807" width="19.42578125" style="4" customWidth="1"/>
    <col min="1808" max="1808" width="8.5703125" style="4"/>
    <col min="1809" max="1809" width="12" style="4" customWidth="1"/>
    <col min="1810" max="1810" width="11.42578125" style="4" customWidth="1"/>
    <col min="1811" max="1812" width="12" style="4" customWidth="1"/>
    <col min="1813" max="2048" width="8.5703125" style="4"/>
    <col min="2049" max="2049" width="20" style="4" customWidth="1"/>
    <col min="2050" max="2050" width="18.28515625" style="4" customWidth="1"/>
    <col min="2051" max="2051" width="15.28515625" style="4" customWidth="1"/>
    <col min="2052" max="2052" width="17.7109375" style="4" customWidth="1"/>
    <col min="2053" max="2053" width="14.28515625" style="4" bestFit="1" customWidth="1"/>
    <col min="2054" max="2054" width="12.7109375" style="4" customWidth="1"/>
    <col min="2055" max="2055" width="18.28515625" style="4" customWidth="1"/>
    <col min="2056" max="2056" width="24.5703125" style="4" customWidth="1"/>
    <col min="2057" max="2057" width="11.7109375" style="4" customWidth="1"/>
    <col min="2058" max="2058" width="12.7109375" style="4" customWidth="1"/>
    <col min="2059" max="2059" width="17.7109375" style="4" customWidth="1"/>
    <col min="2060" max="2060" width="16.7109375" style="4" customWidth="1"/>
    <col min="2061" max="2061" width="29.7109375" style="4" customWidth="1"/>
    <col min="2062" max="2062" width="24.7109375" style="4" customWidth="1"/>
    <col min="2063" max="2063" width="19.42578125" style="4" customWidth="1"/>
    <col min="2064" max="2064" width="8.5703125" style="4"/>
    <col min="2065" max="2065" width="12" style="4" customWidth="1"/>
    <col min="2066" max="2066" width="11.42578125" style="4" customWidth="1"/>
    <col min="2067" max="2068" width="12" style="4" customWidth="1"/>
    <col min="2069" max="2304" width="8.5703125" style="4"/>
    <col min="2305" max="2305" width="20" style="4" customWidth="1"/>
    <col min="2306" max="2306" width="18.28515625" style="4" customWidth="1"/>
    <col min="2307" max="2307" width="15.28515625" style="4" customWidth="1"/>
    <col min="2308" max="2308" width="17.7109375" style="4" customWidth="1"/>
    <col min="2309" max="2309" width="14.28515625" style="4" bestFit="1" customWidth="1"/>
    <col min="2310" max="2310" width="12.7109375" style="4" customWidth="1"/>
    <col min="2311" max="2311" width="18.28515625" style="4" customWidth="1"/>
    <col min="2312" max="2312" width="24.5703125" style="4" customWidth="1"/>
    <col min="2313" max="2313" width="11.7109375" style="4" customWidth="1"/>
    <col min="2314" max="2314" width="12.7109375" style="4" customWidth="1"/>
    <col min="2315" max="2315" width="17.7109375" style="4" customWidth="1"/>
    <col min="2316" max="2316" width="16.7109375" style="4" customWidth="1"/>
    <col min="2317" max="2317" width="29.7109375" style="4" customWidth="1"/>
    <col min="2318" max="2318" width="24.7109375" style="4" customWidth="1"/>
    <col min="2319" max="2319" width="19.42578125" style="4" customWidth="1"/>
    <col min="2320" max="2320" width="8.5703125" style="4"/>
    <col min="2321" max="2321" width="12" style="4" customWidth="1"/>
    <col min="2322" max="2322" width="11.42578125" style="4" customWidth="1"/>
    <col min="2323" max="2324" width="12" style="4" customWidth="1"/>
    <col min="2325" max="2560" width="8.5703125" style="4"/>
    <col min="2561" max="2561" width="20" style="4" customWidth="1"/>
    <col min="2562" max="2562" width="18.28515625" style="4" customWidth="1"/>
    <col min="2563" max="2563" width="15.28515625" style="4" customWidth="1"/>
    <col min="2564" max="2564" width="17.7109375" style="4" customWidth="1"/>
    <col min="2565" max="2565" width="14.28515625" style="4" bestFit="1" customWidth="1"/>
    <col min="2566" max="2566" width="12.7109375" style="4" customWidth="1"/>
    <col min="2567" max="2567" width="18.28515625" style="4" customWidth="1"/>
    <col min="2568" max="2568" width="24.5703125" style="4" customWidth="1"/>
    <col min="2569" max="2569" width="11.7109375" style="4" customWidth="1"/>
    <col min="2570" max="2570" width="12.7109375" style="4" customWidth="1"/>
    <col min="2571" max="2571" width="17.7109375" style="4" customWidth="1"/>
    <col min="2572" max="2572" width="16.7109375" style="4" customWidth="1"/>
    <col min="2573" max="2573" width="29.7109375" style="4" customWidth="1"/>
    <col min="2574" max="2574" width="24.7109375" style="4" customWidth="1"/>
    <col min="2575" max="2575" width="19.42578125" style="4" customWidth="1"/>
    <col min="2576" max="2576" width="8.5703125" style="4"/>
    <col min="2577" max="2577" width="12" style="4" customWidth="1"/>
    <col min="2578" max="2578" width="11.42578125" style="4" customWidth="1"/>
    <col min="2579" max="2580" width="12" style="4" customWidth="1"/>
    <col min="2581" max="2816" width="8.5703125" style="4"/>
    <col min="2817" max="2817" width="20" style="4" customWidth="1"/>
    <col min="2818" max="2818" width="18.28515625" style="4" customWidth="1"/>
    <col min="2819" max="2819" width="15.28515625" style="4" customWidth="1"/>
    <col min="2820" max="2820" width="17.7109375" style="4" customWidth="1"/>
    <col min="2821" max="2821" width="14.28515625" style="4" bestFit="1" customWidth="1"/>
    <col min="2822" max="2822" width="12.7109375" style="4" customWidth="1"/>
    <col min="2823" max="2823" width="18.28515625" style="4" customWidth="1"/>
    <col min="2824" max="2824" width="24.5703125" style="4" customWidth="1"/>
    <col min="2825" max="2825" width="11.7109375" style="4" customWidth="1"/>
    <col min="2826" max="2826" width="12.7109375" style="4" customWidth="1"/>
    <col min="2827" max="2827" width="17.7109375" style="4" customWidth="1"/>
    <col min="2828" max="2828" width="16.7109375" style="4" customWidth="1"/>
    <col min="2829" max="2829" width="29.7109375" style="4" customWidth="1"/>
    <col min="2830" max="2830" width="24.7109375" style="4" customWidth="1"/>
    <col min="2831" max="2831" width="19.42578125" style="4" customWidth="1"/>
    <col min="2832" max="2832" width="8.5703125" style="4"/>
    <col min="2833" max="2833" width="12" style="4" customWidth="1"/>
    <col min="2834" max="2834" width="11.42578125" style="4" customWidth="1"/>
    <col min="2835" max="2836" width="12" style="4" customWidth="1"/>
    <col min="2837" max="3072" width="8.5703125" style="4"/>
    <col min="3073" max="3073" width="20" style="4" customWidth="1"/>
    <col min="3074" max="3074" width="18.28515625" style="4" customWidth="1"/>
    <col min="3075" max="3075" width="15.28515625" style="4" customWidth="1"/>
    <col min="3076" max="3076" width="17.7109375" style="4" customWidth="1"/>
    <col min="3077" max="3077" width="14.28515625" style="4" bestFit="1" customWidth="1"/>
    <col min="3078" max="3078" width="12.7109375" style="4" customWidth="1"/>
    <col min="3079" max="3079" width="18.28515625" style="4" customWidth="1"/>
    <col min="3080" max="3080" width="24.5703125" style="4" customWidth="1"/>
    <col min="3081" max="3081" width="11.7109375" style="4" customWidth="1"/>
    <col min="3082" max="3082" width="12.7109375" style="4" customWidth="1"/>
    <col min="3083" max="3083" width="17.7109375" style="4" customWidth="1"/>
    <col min="3084" max="3084" width="16.7109375" style="4" customWidth="1"/>
    <col min="3085" max="3085" width="29.7109375" style="4" customWidth="1"/>
    <col min="3086" max="3086" width="24.7109375" style="4" customWidth="1"/>
    <col min="3087" max="3087" width="19.42578125" style="4" customWidth="1"/>
    <col min="3088" max="3088" width="8.5703125" style="4"/>
    <col min="3089" max="3089" width="12" style="4" customWidth="1"/>
    <col min="3090" max="3090" width="11.42578125" style="4" customWidth="1"/>
    <col min="3091" max="3092" width="12" style="4" customWidth="1"/>
    <col min="3093" max="3328" width="8.5703125" style="4"/>
    <col min="3329" max="3329" width="20" style="4" customWidth="1"/>
    <col min="3330" max="3330" width="18.28515625" style="4" customWidth="1"/>
    <col min="3331" max="3331" width="15.28515625" style="4" customWidth="1"/>
    <col min="3332" max="3332" width="17.7109375" style="4" customWidth="1"/>
    <col min="3333" max="3333" width="14.28515625" style="4" bestFit="1" customWidth="1"/>
    <col min="3334" max="3334" width="12.7109375" style="4" customWidth="1"/>
    <col min="3335" max="3335" width="18.28515625" style="4" customWidth="1"/>
    <col min="3336" max="3336" width="24.5703125" style="4" customWidth="1"/>
    <col min="3337" max="3337" width="11.7109375" style="4" customWidth="1"/>
    <col min="3338" max="3338" width="12.7109375" style="4" customWidth="1"/>
    <col min="3339" max="3339" width="17.7109375" style="4" customWidth="1"/>
    <col min="3340" max="3340" width="16.7109375" style="4" customWidth="1"/>
    <col min="3341" max="3341" width="29.7109375" style="4" customWidth="1"/>
    <col min="3342" max="3342" width="24.7109375" style="4" customWidth="1"/>
    <col min="3343" max="3343" width="19.42578125" style="4" customWidth="1"/>
    <col min="3344" max="3344" width="8.5703125" style="4"/>
    <col min="3345" max="3345" width="12" style="4" customWidth="1"/>
    <col min="3346" max="3346" width="11.42578125" style="4" customWidth="1"/>
    <col min="3347" max="3348" width="12" style="4" customWidth="1"/>
    <col min="3349" max="3584" width="8.5703125" style="4"/>
    <col min="3585" max="3585" width="20" style="4" customWidth="1"/>
    <col min="3586" max="3586" width="18.28515625" style="4" customWidth="1"/>
    <col min="3587" max="3587" width="15.28515625" style="4" customWidth="1"/>
    <col min="3588" max="3588" width="17.7109375" style="4" customWidth="1"/>
    <col min="3589" max="3589" width="14.28515625" style="4" bestFit="1" customWidth="1"/>
    <col min="3590" max="3590" width="12.7109375" style="4" customWidth="1"/>
    <col min="3591" max="3591" width="18.28515625" style="4" customWidth="1"/>
    <col min="3592" max="3592" width="24.5703125" style="4" customWidth="1"/>
    <col min="3593" max="3593" width="11.7109375" style="4" customWidth="1"/>
    <col min="3594" max="3594" width="12.7109375" style="4" customWidth="1"/>
    <col min="3595" max="3595" width="17.7109375" style="4" customWidth="1"/>
    <col min="3596" max="3596" width="16.7109375" style="4" customWidth="1"/>
    <col min="3597" max="3597" width="29.7109375" style="4" customWidth="1"/>
    <col min="3598" max="3598" width="24.7109375" style="4" customWidth="1"/>
    <col min="3599" max="3599" width="19.42578125" style="4" customWidth="1"/>
    <col min="3600" max="3600" width="8.5703125" style="4"/>
    <col min="3601" max="3601" width="12" style="4" customWidth="1"/>
    <col min="3602" max="3602" width="11.42578125" style="4" customWidth="1"/>
    <col min="3603" max="3604" width="12" style="4" customWidth="1"/>
    <col min="3605" max="3840" width="8.5703125" style="4"/>
    <col min="3841" max="3841" width="20" style="4" customWidth="1"/>
    <col min="3842" max="3842" width="18.28515625" style="4" customWidth="1"/>
    <col min="3843" max="3843" width="15.28515625" style="4" customWidth="1"/>
    <col min="3844" max="3844" width="17.7109375" style="4" customWidth="1"/>
    <col min="3845" max="3845" width="14.28515625" style="4" bestFit="1" customWidth="1"/>
    <col min="3846" max="3846" width="12.7109375" style="4" customWidth="1"/>
    <col min="3847" max="3847" width="18.28515625" style="4" customWidth="1"/>
    <col min="3848" max="3848" width="24.5703125" style="4" customWidth="1"/>
    <col min="3849" max="3849" width="11.7109375" style="4" customWidth="1"/>
    <col min="3850" max="3850" width="12.7109375" style="4" customWidth="1"/>
    <col min="3851" max="3851" width="17.7109375" style="4" customWidth="1"/>
    <col min="3852" max="3852" width="16.7109375" style="4" customWidth="1"/>
    <col min="3853" max="3853" width="29.7109375" style="4" customWidth="1"/>
    <col min="3854" max="3854" width="24.7109375" style="4" customWidth="1"/>
    <col min="3855" max="3855" width="19.42578125" style="4" customWidth="1"/>
    <col min="3856" max="3856" width="8.5703125" style="4"/>
    <col min="3857" max="3857" width="12" style="4" customWidth="1"/>
    <col min="3858" max="3858" width="11.42578125" style="4" customWidth="1"/>
    <col min="3859" max="3860" width="12" style="4" customWidth="1"/>
    <col min="3861" max="4096" width="8.5703125" style="4"/>
    <col min="4097" max="4097" width="20" style="4" customWidth="1"/>
    <col min="4098" max="4098" width="18.28515625" style="4" customWidth="1"/>
    <col min="4099" max="4099" width="15.28515625" style="4" customWidth="1"/>
    <col min="4100" max="4100" width="17.7109375" style="4" customWidth="1"/>
    <col min="4101" max="4101" width="14.28515625" style="4" bestFit="1" customWidth="1"/>
    <col min="4102" max="4102" width="12.7109375" style="4" customWidth="1"/>
    <col min="4103" max="4103" width="18.28515625" style="4" customWidth="1"/>
    <col min="4104" max="4104" width="24.5703125" style="4" customWidth="1"/>
    <col min="4105" max="4105" width="11.7109375" style="4" customWidth="1"/>
    <col min="4106" max="4106" width="12.7109375" style="4" customWidth="1"/>
    <col min="4107" max="4107" width="17.7109375" style="4" customWidth="1"/>
    <col min="4108" max="4108" width="16.7109375" style="4" customWidth="1"/>
    <col min="4109" max="4109" width="29.7109375" style="4" customWidth="1"/>
    <col min="4110" max="4110" width="24.7109375" style="4" customWidth="1"/>
    <col min="4111" max="4111" width="19.42578125" style="4" customWidth="1"/>
    <col min="4112" max="4112" width="8.5703125" style="4"/>
    <col min="4113" max="4113" width="12" style="4" customWidth="1"/>
    <col min="4114" max="4114" width="11.42578125" style="4" customWidth="1"/>
    <col min="4115" max="4116" width="12" style="4" customWidth="1"/>
    <col min="4117" max="4352" width="8.5703125" style="4"/>
    <col min="4353" max="4353" width="20" style="4" customWidth="1"/>
    <col min="4354" max="4354" width="18.28515625" style="4" customWidth="1"/>
    <col min="4355" max="4355" width="15.28515625" style="4" customWidth="1"/>
    <col min="4356" max="4356" width="17.7109375" style="4" customWidth="1"/>
    <col min="4357" max="4357" width="14.28515625" style="4" bestFit="1" customWidth="1"/>
    <col min="4358" max="4358" width="12.7109375" style="4" customWidth="1"/>
    <col min="4359" max="4359" width="18.28515625" style="4" customWidth="1"/>
    <col min="4360" max="4360" width="24.5703125" style="4" customWidth="1"/>
    <col min="4361" max="4361" width="11.7109375" style="4" customWidth="1"/>
    <col min="4362" max="4362" width="12.7109375" style="4" customWidth="1"/>
    <col min="4363" max="4363" width="17.7109375" style="4" customWidth="1"/>
    <col min="4364" max="4364" width="16.7109375" style="4" customWidth="1"/>
    <col min="4365" max="4365" width="29.7109375" style="4" customWidth="1"/>
    <col min="4366" max="4366" width="24.7109375" style="4" customWidth="1"/>
    <col min="4367" max="4367" width="19.42578125" style="4" customWidth="1"/>
    <col min="4368" max="4368" width="8.5703125" style="4"/>
    <col min="4369" max="4369" width="12" style="4" customWidth="1"/>
    <col min="4370" max="4370" width="11.42578125" style="4" customWidth="1"/>
    <col min="4371" max="4372" width="12" style="4" customWidth="1"/>
    <col min="4373" max="4608" width="8.5703125" style="4"/>
    <col min="4609" max="4609" width="20" style="4" customWidth="1"/>
    <col min="4610" max="4610" width="18.28515625" style="4" customWidth="1"/>
    <col min="4611" max="4611" width="15.28515625" style="4" customWidth="1"/>
    <col min="4612" max="4612" width="17.7109375" style="4" customWidth="1"/>
    <col min="4613" max="4613" width="14.28515625" style="4" bestFit="1" customWidth="1"/>
    <col min="4614" max="4614" width="12.7109375" style="4" customWidth="1"/>
    <col min="4615" max="4615" width="18.28515625" style="4" customWidth="1"/>
    <col min="4616" max="4616" width="24.5703125" style="4" customWidth="1"/>
    <col min="4617" max="4617" width="11.7109375" style="4" customWidth="1"/>
    <col min="4618" max="4618" width="12.7109375" style="4" customWidth="1"/>
    <col min="4619" max="4619" width="17.7109375" style="4" customWidth="1"/>
    <col min="4620" max="4620" width="16.7109375" style="4" customWidth="1"/>
    <col min="4621" max="4621" width="29.7109375" style="4" customWidth="1"/>
    <col min="4622" max="4622" width="24.7109375" style="4" customWidth="1"/>
    <col min="4623" max="4623" width="19.42578125" style="4" customWidth="1"/>
    <col min="4624" max="4624" width="8.5703125" style="4"/>
    <col min="4625" max="4625" width="12" style="4" customWidth="1"/>
    <col min="4626" max="4626" width="11.42578125" style="4" customWidth="1"/>
    <col min="4627" max="4628" width="12" style="4" customWidth="1"/>
    <col min="4629" max="4864" width="8.5703125" style="4"/>
    <col min="4865" max="4865" width="20" style="4" customWidth="1"/>
    <col min="4866" max="4866" width="18.28515625" style="4" customWidth="1"/>
    <col min="4867" max="4867" width="15.28515625" style="4" customWidth="1"/>
    <col min="4868" max="4868" width="17.7109375" style="4" customWidth="1"/>
    <col min="4869" max="4869" width="14.28515625" style="4" bestFit="1" customWidth="1"/>
    <col min="4870" max="4870" width="12.7109375" style="4" customWidth="1"/>
    <col min="4871" max="4871" width="18.28515625" style="4" customWidth="1"/>
    <col min="4872" max="4872" width="24.5703125" style="4" customWidth="1"/>
    <col min="4873" max="4873" width="11.7109375" style="4" customWidth="1"/>
    <col min="4874" max="4874" width="12.7109375" style="4" customWidth="1"/>
    <col min="4875" max="4875" width="17.7109375" style="4" customWidth="1"/>
    <col min="4876" max="4876" width="16.7109375" style="4" customWidth="1"/>
    <col min="4877" max="4877" width="29.7109375" style="4" customWidth="1"/>
    <col min="4878" max="4878" width="24.7109375" style="4" customWidth="1"/>
    <col min="4879" max="4879" width="19.42578125" style="4" customWidth="1"/>
    <col min="4880" max="4880" width="8.5703125" style="4"/>
    <col min="4881" max="4881" width="12" style="4" customWidth="1"/>
    <col min="4882" max="4882" width="11.42578125" style="4" customWidth="1"/>
    <col min="4883" max="4884" width="12" style="4" customWidth="1"/>
    <col min="4885" max="5120" width="8.5703125" style="4"/>
    <col min="5121" max="5121" width="20" style="4" customWidth="1"/>
    <col min="5122" max="5122" width="18.28515625" style="4" customWidth="1"/>
    <col min="5123" max="5123" width="15.28515625" style="4" customWidth="1"/>
    <col min="5124" max="5124" width="17.7109375" style="4" customWidth="1"/>
    <col min="5125" max="5125" width="14.28515625" style="4" bestFit="1" customWidth="1"/>
    <col min="5126" max="5126" width="12.7109375" style="4" customWidth="1"/>
    <col min="5127" max="5127" width="18.28515625" style="4" customWidth="1"/>
    <col min="5128" max="5128" width="24.5703125" style="4" customWidth="1"/>
    <col min="5129" max="5129" width="11.7109375" style="4" customWidth="1"/>
    <col min="5130" max="5130" width="12.7109375" style="4" customWidth="1"/>
    <col min="5131" max="5131" width="17.7109375" style="4" customWidth="1"/>
    <col min="5132" max="5132" width="16.7109375" style="4" customWidth="1"/>
    <col min="5133" max="5133" width="29.7109375" style="4" customWidth="1"/>
    <col min="5134" max="5134" width="24.7109375" style="4" customWidth="1"/>
    <col min="5135" max="5135" width="19.42578125" style="4" customWidth="1"/>
    <col min="5136" max="5136" width="8.5703125" style="4"/>
    <col min="5137" max="5137" width="12" style="4" customWidth="1"/>
    <col min="5138" max="5138" width="11.42578125" style="4" customWidth="1"/>
    <col min="5139" max="5140" width="12" style="4" customWidth="1"/>
    <col min="5141" max="5376" width="8.5703125" style="4"/>
    <col min="5377" max="5377" width="20" style="4" customWidth="1"/>
    <col min="5378" max="5378" width="18.28515625" style="4" customWidth="1"/>
    <col min="5379" max="5379" width="15.28515625" style="4" customWidth="1"/>
    <col min="5380" max="5380" width="17.7109375" style="4" customWidth="1"/>
    <col min="5381" max="5381" width="14.28515625" style="4" bestFit="1" customWidth="1"/>
    <col min="5382" max="5382" width="12.7109375" style="4" customWidth="1"/>
    <col min="5383" max="5383" width="18.28515625" style="4" customWidth="1"/>
    <col min="5384" max="5384" width="24.5703125" style="4" customWidth="1"/>
    <col min="5385" max="5385" width="11.7109375" style="4" customWidth="1"/>
    <col min="5386" max="5386" width="12.7109375" style="4" customWidth="1"/>
    <col min="5387" max="5387" width="17.7109375" style="4" customWidth="1"/>
    <col min="5388" max="5388" width="16.7109375" style="4" customWidth="1"/>
    <col min="5389" max="5389" width="29.7109375" style="4" customWidth="1"/>
    <col min="5390" max="5390" width="24.7109375" style="4" customWidth="1"/>
    <col min="5391" max="5391" width="19.42578125" style="4" customWidth="1"/>
    <col min="5392" max="5392" width="8.5703125" style="4"/>
    <col min="5393" max="5393" width="12" style="4" customWidth="1"/>
    <col min="5394" max="5394" width="11.42578125" style="4" customWidth="1"/>
    <col min="5395" max="5396" width="12" style="4" customWidth="1"/>
    <col min="5397" max="5632" width="8.5703125" style="4"/>
    <col min="5633" max="5633" width="20" style="4" customWidth="1"/>
    <col min="5634" max="5634" width="18.28515625" style="4" customWidth="1"/>
    <col min="5635" max="5635" width="15.28515625" style="4" customWidth="1"/>
    <col min="5636" max="5636" width="17.7109375" style="4" customWidth="1"/>
    <col min="5637" max="5637" width="14.28515625" style="4" bestFit="1" customWidth="1"/>
    <col min="5638" max="5638" width="12.7109375" style="4" customWidth="1"/>
    <col min="5639" max="5639" width="18.28515625" style="4" customWidth="1"/>
    <col min="5640" max="5640" width="24.5703125" style="4" customWidth="1"/>
    <col min="5641" max="5641" width="11.7109375" style="4" customWidth="1"/>
    <col min="5642" max="5642" width="12.7109375" style="4" customWidth="1"/>
    <col min="5643" max="5643" width="17.7109375" style="4" customWidth="1"/>
    <col min="5644" max="5644" width="16.7109375" style="4" customWidth="1"/>
    <col min="5645" max="5645" width="29.7109375" style="4" customWidth="1"/>
    <col min="5646" max="5646" width="24.7109375" style="4" customWidth="1"/>
    <col min="5647" max="5647" width="19.42578125" style="4" customWidth="1"/>
    <col min="5648" max="5648" width="8.5703125" style="4"/>
    <col min="5649" max="5649" width="12" style="4" customWidth="1"/>
    <col min="5650" max="5650" width="11.42578125" style="4" customWidth="1"/>
    <col min="5651" max="5652" width="12" style="4" customWidth="1"/>
    <col min="5653" max="5888" width="8.5703125" style="4"/>
    <col min="5889" max="5889" width="20" style="4" customWidth="1"/>
    <col min="5890" max="5890" width="18.28515625" style="4" customWidth="1"/>
    <col min="5891" max="5891" width="15.28515625" style="4" customWidth="1"/>
    <col min="5892" max="5892" width="17.7109375" style="4" customWidth="1"/>
    <col min="5893" max="5893" width="14.28515625" style="4" bestFit="1" customWidth="1"/>
    <col min="5894" max="5894" width="12.7109375" style="4" customWidth="1"/>
    <col min="5895" max="5895" width="18.28515625" style="4" customWidth="1"/>
    <col min="5896" max="5896" width="24.5703125" style="4" customWidth="1"/>
    <col min="5897" max="5897" width="11.7109375" style="4" customWidth="1"/>
    <col min="5898" max="5898" width="12.7109375" style="4" customWidth="1"/>
    <col min="5899" max="5899" width="17.7109375" style="4" customWidth="1"/>
    <col min="5900" max="5900" width="16.7109375" style="4" customWidth="1"/>
    <col min="5901" max="5901" width="29.7109375" style="4" customWidth="1"/>
    <col min="5902" max="5902" width="24.7109375" style="4" customWidth="1"/>
    <col min="5903" max="5903" width="19.42578125" style="4" customWidth="1"/>
    <col min="5904" max="5904" width="8.5703125" style="4"/>
    <col min="5905" max="5905" width="12" style="4" customWidth="1"/>
    <col min="5906" max="5906" width="11.42578125" style="4" customWidth="1"/>
    <col min="5907" max="5908" width="12" style="4" customWidth="1"/>
    <col min="5909" max="6144" width="8.5703125" style="4"/>
    <col min="6145" max="6145" width="20" style="4" customWidth="1"/>
    <col min="6146" max="6146" width="18.28515625" style="4" customWidth="1"/>
    <col min="6147" max="6147" width="15.28515625" style="4" customWidth="1"/>
    <col min="6148" max="6148" width="17.7109375" style="4" customWidth="1"/>
    <col min="6149" max="6149" width="14.28515625" style="4" bestFit="1" customWidth="1"/>
    <col min="6150" max="6150" width="12.7109375" style="4" customWidth="1"/>
    <col min="6151" max="6151" width="18.28515625" style="4" customWidth="1"/>
    <col min="6152" max="6152" width="24.5703125" style="4" customWidth="1"/>
    <col min="6153" max="6153" width="11.7109375" style="4" customWidth="1"/>
    <col min="6154" max="6154" width="12.7109375" style="4" customWidth="1"/>
    <col min="6155" max="6155" width="17.7109375" style="4" customWidth="1"/>
    <col min="6156" max="6156" width="16.7109375" style="4" customWidth="1"/>
    <col min="6157" max="6157" width="29.7109375" style="4" customWidth="1"/>
    <col min="6158" max="6158" width="24.7109375" style="4" customWidth="1"/>
    <col min="6159" max="6159" width="19.42578125" style="4" customWidth="1"/>
    <col min="6160" max="6160" width="8.5703125" style="4"/>
    <col min="6161" max="6161" width="12" style="4" customWidth="1"/>
    <col min="6162" max="6162" width="11.42578125" style="4" customWidth="1"/>
    <col min="6163" max="6164" width="12" style="4" customWidth="1"/>
    <col min="6165" max="6400" width="8.5703125" style="4"/>
    <col min="6401" max="6401" width="20" style="4" customWidth="1"/>
    <col min="6402" max="6402" width="18.28515625" style="4" customWidth="1"/>
    <col min="6403" max="6403" width="15.28515625" style="4" customWidth="1"/>
    <col min="6404" max="6404" width="17.7109375" style="4" customWidth="1"/>
    <col min="6405" max="6405" width="14.28515625" style="4" bestFit="1" customWidth="1"/>
    <col min="6406" max="6406" width="12.7109375" style="4" customWidth="1"/>
    <col min="6407" max="6407" width="18.28515625" style="4" customWidth="1"/>
    <col min="6408" max="6408" width="24.5703125" style="4" customWidth="1"/>
    <col min="6409" max="6409" width="11.7109375" style="4" customWidth="1"/>
    <col min="6410" max="6410" width="12.7109375" style="4" customWidth="1"/>
    <col min="6411" max="6411" width="17.7109375" style="4" customWidth="1"/>
    <col min="6412" max="6412" width="16.7109375" style="4" customWidth="1"/>
    <col min="6413" max="6413" width="29.7109375" style="4" customWidth="1"/>
    <col min="6414" max="6414" width="24.7109375" style="4" customWidth="1"/>
    <col min="6415" max="6415" width="19.42578125" style="4" customWidth="1"/>
    <col min="6416" max="6416" width="8.5703125" style="4"/>
    <col min="6417" max="6417" width="12" style="4" customWidth="1"/>
    <col min="6418" max="6418" width="11.42578125" style="4" customWidth="1"/>
    <col min="6419" max="6420" width="12" style="4" customWidth="1"/>
    <col min="6421" max="6656" width="8.5703125" style="4"/>
    <col min="6657" max="6657" width="20" style="4" customWidth="1"/>
    <col min="6658" max="6658" width="18.28515625" style="4" customWidth="1"/>
    <col min="6659" max="6659" width="15.28515625" style="4" customWidth="1"/>
    <col min="6660" max="6660" width="17.7109375" style="4" customWidth="1"/>
    <col min="6661" max="6661" width="14.28515625" style="4" bestFit="1" customWidth="1"/>
    <col min="6662" max="6662" width="12.7109375" style="4" customWidth="1"/>
    <col min="6663" max="6663" width="18.28515625" style="4" customWidth="1"/>
    <col min="6664" max="6664" width="24.5703125" style="4" customWidth="1"/>
    <col min="6665" max="6665" width="11.7109375" style="4" customWidth="1"/>
    <col min="6666" max="6666" width="12.7109375" style="4" customWidth="1"/>
    <col min="6667" max="6667" width="17.7109375" style="4" customWidth="1"/>
    <col min="6668" max="6668" width="16.7109375" style="4" customWidth="1"/>
    <col min="6669" max="6669" width="29.7109375" style="4" customWidth="1"/>
    <col min="6670" max="6670" width="24.7109375" style="4" customWidth="1"/>
    <col min="6671" max="6671" width="19.42578125" style="4" customWidth="1"/>
    <col min="6672" max="6672" width="8.5703125" style="4"/>
    <col min="6673" max="6673" width="12" style="4" customWidth="1"/>
    <col min="6674" max="6674" width="11.42578125" style="4" customWidth="1"/>
    <col min="6675" max="6676" width="12" style="4" customWidth="1"/>
    <col min="6677" max="6912" width="8.5703125" style="4"/>
    <col min="6913" max="6913" width="20" style="4" customWidth="1"/>
    <col min="6914" max="6914" width="18.28515625" style="4" customWidth="1"/>
    <col min="6915" max="6915" width="15.28515625" style="4" customWidth="1"/>
    <col min="6916" max="6916" width="17.7109375" style="4" customWidth="1"/>
    <col min="6917" max="6917" width="14.28515625" style="4" bestFit="1" customWidth="1"/>
    <col min="6918" max="6918" width="12.7109375" style="4" customWidth="1"/>
    <col min="6919" max="6919" width="18.28515625" style="4" customWidth="1"/>
    <col min="6920" max="6920" width="24.5703125" style="4" customWidth="1"/>
    <col min="6921" max="6921" width="11.7109375" style="4" customWidth="1"/>
    <col min="6922" max="6922" width="12.7109375" style="4" customWidth="1"/>
    <col min="6923" max="6923" width="17.7109375" style="4" customWidth="1"/>
    <col min="6924" max="6924" width="16.7109375" style="4" customWidth="1"/>
    <col min="6925" max="6925" width="29.7109375" style="4" customWidth="1"/>
    <col min="6926" max="6926" width="24.7109375" style="4" customWidth="1"/>
    <col min="6927" max="6927" width="19.42578125" style="4" customWidth="1"/>
    <col min="6928" max="6928" width="8.5703125" style="4"/>
    <col min="6929" max="6929" width="12" style="4" customWidth="1"/>
    <col min="6930" max="6930" width="11.42578125" style="4" customWidth="1"/>
    <col min="6931" max="6932" width="12" style="4" customWidth="1"/>
    <col min="6933" max="7168" width="8.5703125" style="4"/>
    <col min="7169" max="7169" width="20" style="4" customWidth="1"/>
    <col min="7170" max="7170" width="18.28515625" style="4" customWidth="1"/>
    <col min="7171" max="7171" width="15.28515625" style="4" customWidth="1"/>
    <col min="7172" max="7172" width="17.7109375" style="4" customWidth="1"/>
    <col min="7173" max="7173" width="14.28515625" style="4" bestFit="1" customWidth="1"/>
    <col min="7174" max="7174" width="12.7109375" style="4" customWidth="1"/>
    <col min="7175" max="7175" width="18.28515625" style="4" customWidth="1"/>
    <col min="7176" max="7176" width="24.5703125" style="4" customWidth="1"/>
    <col min="7177" max="7177" width="11.7109375" style="4" customWidth="1"/>
    <col min="7178" max="7178" width="12.7109375" style="4" customWidth="1"/>
    <col min="7179" max="7179" width="17.7109375" style="4" customWidth="1"/>
    <col min="7180" max="7180" width="16.7109375" style="4" customWidth="1"/>
    <col min="7181" max="7181" width="29.7109375" style="4" customWidth="1"/>
    <col min="7182" max="7182" width="24.7109375" style="4" customWidth="1"/>
    <col min="7183" max="7183" width="19.42578125" style="4" customWidth="1"/>
    <col min="7184" max="7184" width="8.5703125" style="4"/>
    <col min="7185" max="7185" width="12" style="4" customWidth="1"/>
    <col min="7186" max="7186" width="11.42578125" style="4" customWidth="1"/>
    <col min="7187" max="7188" width="12" style="4" customWidth="1"/>
    <col min="7189" max="7424" width="8.5703125" style="4"/>
    <col min="7425" max="7425" width="20" style="4" customWidth="1"/>
    <col min="7426" max="7426" width="18.28515625" style="4" customWidth="1"/>
    <col min="7427" max="7427" width="15.28515625" style="4" customWidth="1"/>
    <col min="7428" max="7428" width="17.7109375" style="4" customWidth="1"/>
    <col min="7429" max="7429" width="14.28515625" style="4" bestFit="1" customWidth="1"/>
    <col min="7430" max="7430" width="12.7109375" style="4" customWidth="1"/>
    <col min="7431" max="7431" width="18.28515625" style="4" customWidth="1"/>
    <col min="7432" max="7432" width="24.5703125" style="4" customWidth="1"/>
    <col min="7433" max="7433" width="11.7109375" style="4" customWidth="1"/>
    <col min="7434" max="7434" width="12.7109375" style="4" customWidth="1"/>
    <col min="7435" max="7435" width="17.7109375" style="4" customWidth="1"/>
    <col min="7436" max="7436" width="16.7109375" style="4" customWidth="1"/>
    <col min="7437" max="7437" width="29.7109375" style="4" customWidth="1"/>
    <col min="7438" max="7438" width="24.7109375" style="4" customWidth="1"/>
    <col min="7439" max="7439" width="19.42578125" style="4" customWidth="1"/>
    <col min="7440" max="7440" width="8.5703125" style="4"/>
    <col min="7441" max="7441" width="12" style="4" customWidth="1"/>
    <col min="7442" max="7442" width="11.42578125" style="4" customWidth="1"/>
    <col min="7443" max="7444" width="12" style="4" customWidth="1"/>
    <col min="7445" max="7680" width="8.5703125" style="4"/>
    <col min="7681" max="7681" width="20" style="4" customWidth="1"/>
    <col min="7682" max="7682" width="18.28515625" style="4" customWidth="1"/>
    <col min="7683" max="7683" width="15.28515625" style="4" customWidth="1"/>
    <col min="7684" max="7684" width="17.7109375" style="4" customWidth="1"/>
    <col min="7685" max="7685" width="14.28515625" style="4" bestFit="1" customWidth="1"/>
    <col min="7686" max="7686" width="12.7109375" style="4" customWidth="1"/>
    <col min="7687" max="7687" width="18.28515625" style="4" customWidth="1"/>
    <col min="7688" max="7688" width="24.5703125" style="4" customWidth="1"/>
    <col min="7689" max="7689" width="11.7109375" style="4" customWidth="1"/>
    <col min="7690" max="7690" width="12.7109375" style="4" customWidth="1"/>
    <col min="7691" max="7691" width="17.7109375" style="4" customWidth="1"/>
    <col min="7692" max="7692" width="16.7109375" style="4" customWidth="1"/>
    <col min="7693" max="7693" width="29.7109375" style="4" customWidth="1"/>
    <col min="7694" max="7694" width="24.7109375" style="4" customWidth="1"/>
    <col min="7695" max="7695" width="19.42578125" style="4" customWidth="1"/>
    <col min="7696" max="7696" width="8.5703125" style="4"/>
    <col min="7697" max="7697" width="12" style="4" customWidth="1"/>
    <col min="7698" max="7698" width="11.42578125" style="4" customWidth="1"/>
    <col min="7699" max="7700" width="12" style="4" customWidth="1"/>
    <col min="7701" max="7936" width="8.5703125" style="4"/>
    <col min="7937" max="7937" width="20" style="4" customWidth="1"/>
    <col min="7938" max="7938" width="18.28515625" style="4" customWidth="1"/>
    <col min="7939" max="7939" width="15.28515625" style="4" customWidth="1"/>
    <col min="7940" max="7940" width="17.7109375" style="4" customWidth="1"/>
    <col min="7941" max="7941" width="14.28515625" style="4" bestFit="1" customWidth="1"/>
    <col min="7942" max="7942" width="12.7109375" style="4" customWidth="1"/>
    <col min="7943" max="7943" width="18.28515625" style="4" customWidth="1"/>
    <col min="7944" max="7944" width="24.5703125" style="4" customWidth="1"/>
    <col min="7945" max="7945" width="11.7109375" style="4" customWidth="1"/>
    <col min="7946" max="7946" width="12.7109375" style="4" customWidth="1"/>
    <col min="7947" max="7947" width="17.7109375" style="4" customWidth="1"/>
    <col min="7948" max="7948" width="16.7109375" style="4" customWidth="1"/>
    <col min="7949" max="7949" width="29.7109375" style="4" customWidth="1"/>
    <col min="7950" max="7950" width="24.7109375" style="4" customWidth="1"/>
    <col min="7951" max="7951" width="19.42578125" style="4" customWidth="1"/>
    <col min="7952" max="7952" width="8.5703125" style="4"/>
    <col min="7953" max="7953" width="12" style="4" customWidth="1"/>
    <col min="7954" max="7954" width="11.42578125" style="4" customWidth="1"/>
    <col min="7955" max="7956" width="12" style="4" customWidth="1"/>
    <col min="7957" max="8192" width="8.5703125" style="4"/>
    <col min="8193" max="8193" width="20" style="4" customWidth="1"/>
    <col min="8194" max="8194" width="18.28515625" style="4" customWidth="1"/>
    <col min="8195" max="8195" width="15.28515625" style="4" customWidth="1"/>
    <col min="8196" max="8196" width="17.7109375" style="4" customWidth="1"/>
    <col min="8197" max="8197" width="14.28515625" style="4" bestFit="1" customWidth="1"/>
    <col min="8198" max="8198" width="12.7109375" style="4" customWidth="1"/>
    <col min="8199" max="8199" width="18.28515625" style="4" customWidth="1"/>
    <col min="8200" max="8200" width="24.5703125" style="4" customWidth="1"/>
    <col min="8201" max="8201" width="11.7109375" style="4" customWidth="1"/>
    <col min="8202" max="8202" width="12.7109375" style="4" customWidth="1"/>
    <col min="8203" max="8203" width="17.7109375" style="4" customWidth="1"/>
    <col min="8204" max="8204" width="16.7109375" style="4" customWidth="1"/>
    <col min="8205" max="8205" width="29.7109375" style="4" customWidth="1"/>
    <col min="8206" max="8206" width="24.7109375" style="4" customWidth="1"/>
    <col min="8207" max="8207" width="19.42578125" style="4" customWidth="1"/>
    <col min="8208" max="8208" width="8.5703125" style="4"/>
    <col min="8209" max="8209" width="12" style="4" customWidth="1"/>
    <col min="8210" max="8210" width="11.42578125" style="4" customWidth="1"/>
    <col min="8211" max="8212" width="12" style="4" customWidth="1"/>
    <col min="8213" max="8448" width="8.5703125" style="4"/>
    <col min="8449" max="8449" width="20" style="4" customWidth="1"/>
    <col min="8450" max="8450" width="18.28515625" style="4" customWidth="1"/>
    <col min="8451" max="8451" width="15.28515625" style="4" customWidth="1"/>
    <col min="8452" max="8452" width="17.7109375" style="4" customWidth="1"/>
    <col min="8453" max="8453" width="14.28515625" style="4" bestFit="1" customWidth="1"/>
    <col min="8454" max="8454" width="12.7109375" style="4" customWidth="1"/>
    <col min="8455" max="8455" width="18.28515625" style="4" customWidth="1"/>
    <col min="8456" max="8456" width="24.5703125" style="4" customWidth="1"/>
    <col min="8457" max="8457" width="11.7109375" style="4" customWidth="1"/>
    <col min="8458" max="8458" width="12.7109375" style="4" customWidth="1"/>
    <col min="8459" max="8459" width="17.7109375" style="4" customWidth="1"/>
    <col min="8460" max="8460" width="16.7109375" style="4" customWidth="1"/>
    <col min="8461" max="8461" width="29.7109375" style="4" customWidth="1"/>
    <col min="8462" max="8462" width="24.7109375" style="4" customWidth="1"/>
    <col min="8463" max="8463" width="19.42578125" style="4" customWidth="1"/>
    <col min="8464" max="8464" width="8.5703125" style="4"/>
    <col min="8465" max="8465" width="12" style="4" customWidth="1"/>
    <col min="8466" max="8466" width="11.42578125" style="4" customWidth="1"/>
    <col min="8467" max="8468" width="12" style="4" customWidth="1"/>
    <col min="8469" max="8704" width="8.5703125" style="4"/>
    <col min="8705" max="8705" width="20" style="4" customWidth="1"/>
    <col min="8706" max="8706" width="18.28515625" style="4" customWidth="1"/>
    <col min="8707" max="8707" width="15.28515625" style="4" customWidth="1"/>
    <col min="8708" max="8708" width="17.7109375" style="4" customWidth="1"/>
    <col min="8709" max="8709" width="14.28515625" style="4" bestFit="1" customWidth="1"/>
    <col min="8710" max="8710" width="12.7109375" style="4" customWidth="1"/>
    <col min="8711" max="8711" width="18.28515625" style="4" customWidth="1"/>
    <col min="8712" max="8712" width="24.5703125" style="4" customWidth="1"/>
    <col min="8713" max="8713" width="11.7109375" style="4" customWidth="1"/>
    <col min="8714" max="8714" width="12.7109375" style="4" customWidth="1"/>
    <col min="8715" max="8715" width="17.7109375" style="4" customWidth="1"/>
    <col min="8716" max="8716" width="16.7109375" style="4" customWidth="1"/>
    <col min="8717" max="8717" width="29.7109375" style="4" customWidth="1"/>
    <col min="8718" max="8718" width="24.7109375" style="4" customWidth="1"/>
    <col min="8719" max="8719" width="19.42578125" style="4" customWidth="1"/>
    <col min="8720" max="8720" width="8.5703125" style="4"/>
    <col min="8721" max="8721" width="12" style="4" customWidth="1"/>
    <col min="8722" max="8722" width="11.42578125" style="4" customWidth="1"/>
    <col min="8723" max="8724" width="12" style="4" customWidth="1"/>
    <col min="8725" max="8960" width="8.5703125" style="4"/>
    <col min="8961" max="8961" width="20" style="4" customWidth="1"/>
    <col min="8962" max="8962" width="18.28515625" style="4" customWidth="1"/>
    <col min="8963" max="8963" width="15.28515625" style="4" customWidth="1"/>
    <col min="8964" max="8964" width="17.7109375" style="4" customWidth="1"/>
    <col min="8965" max="8965" width="14.28515625" style="4" bestFit="1" customWidth="1"/>
    <col min="8966" max="8966" width="12.7109375" style="4" customWidth="1"/>
    <col min="8967" max="8967" width="18.28515625" style="4" customWidth="1"/>
    <col min="8968" max="8968" width="24.5703125" style="4" customWidth="1"/>
    <col min="8969" max="8969" width="11.7109375" style="4" customWidth="1"/>
    <col min="8970" max="8970" width="12.7109375" style="4" customWidth="1"/>
    <col min="8971" max="8971" width="17.7109375" style="4" customWidth="1"/>
    <col min="8972" max="8972" width="16.7109375" style="4" customWidth="1"/>
    <col min="8973" max="8973" width="29.7109375" style="4" customWidth="1"/>
    <col min="8974" max="8974" width="24.7109375" style="4" customWidth="1"/>
    <col min="8975" max="8975" width="19.42578125" style="4" customWidth="1"/>
    <col min="8976" max="8976" width="8.5703125" style="4"/>
    <col min="8977" max="8977" width="12" style="4" customWidth="1"/>
    <col min="8978" max="8978" width="11.42578125" style="4" customWidth="1"/>
    <col min="8979" max="8980" width="12" style="4" customWidth="1"/>
    <col min="8981" max="9216" width="8.5703125" style="4"/>
    <col min="9217" max="9217" width="20" style="4" customWidth="1"/>
    <col min="9218" max="9218" width="18.28515625" style="4" customWidth="1"/>
    <col min="9219" max="9219" width="15.28515625" style="4" customWidth="1"/>
    <col min="9220" max="9220" width="17.7109375" style="4" customWidth="1"/>
    <col min="9221" max="9221" width="14.28515625" style="4" bestFit="1" customWidth="1"/>
    <col min="9222" max="9222" width="12.7109375" style="4" customWidth="1"/>
    <col min="9223" max="9223" width="18.28515625" style="4" customWidth="1"/>
    <col min="9224" max="9224" width="24.5703125" style="4" customWidth="1"/>
    <col min="9225" max="9225" width="11.7109375" style="4" customWidth="1"/>
    <col min="9226" max="9226" width="12.7109375" style="4" customWidth="1"/>
    <col min="9227" max="9227" width="17.7109375" style="4" customWidth="1"/>
    <col min="9228" max="9228" width="16.7109375" style="4" customWidth="1"/>
    <col min="9229" max="9229" width="29.7109375" style="4" customWidth="1"/>
    <col min="9230" max="9230" width="24.7109375" style="4" customWidth="1"/>
    <col min="9231" max="9231" width="19.42578125" style="4" customWidth="1"/>
    <col min="9232" max="9232" width="8.5703125" style="4"/>
    <col min="9233" max="9233" width="12" style="4" customWidth="1"/>
    <col min="9234" max="9234" width="11.42578125" style="4" customWidth="1"/>
    <col min="9235" max="9236" width="12" style="4" customWidth="1"/>
    <col min="9237" max="9472" width="8.5703125" style="4"/>
    <col min="9473" max="9473" width="20" style="4" customWidth="1"/>
    <col min="9474" max="9474" width="18.28515625" style="4" customWidth="1"/>
    <col min="9475" max="9475" width="15.28515625" style="4" customWidth="1"/>
    <col min="9476" max="9476" width="17.7109375" style="4" customWidth="1"/>
    <col min="9477" max="9477" width="14.28515625" style="4" bestFit="1" customWidth="1"/>
    <col min="9478" max="9478" width="12.7109375" style="4" customWidth="1"/>
    <col min="9479" max="9479" width="18.28515625" style="4" customWidth="1"/>
    <col min="9480" max="9480" width="24.5703125" style="4" customWidth="1"/>
    <col min="9481" max="9481" width="11.7109375" style="4" customWidth="1"/>
    <col min="9482" max="9482" width="12.7109375" style="4" customWidth="1"/>
    <col min="9483" max="9483" width="17.7109375" style="4" customWidth="1"/>
    <col min="9484" max="9484" width="16.7109375" style="4" customWidth="1"/>
    <col min="9485" max="9485" width="29.7109375" style="4" customWidth="1"/>
    <col min="9486" max="9486" width="24.7109375" style="4" customWidth="1"/>
    <col min="9487" max="9487" width="19.42578125" style="4" customWidth="1"/>
    <col min="9488" max="9488" width="8.5703125" style="4"/>
    <col min="9489" max="9489" width="12" style="4" customWidth="1"/>
    <col min="9490" max="9490" width="11.42578125" style="4" customWidth="1"/>
    <col min="9491" max="9492" width="12" style="4" customWidth="1"/>
    <col min="9493" max="9728" width="8.5703125" style="4"/>
    <col min="9729" max="9729" width="20" style="4" customWidth="1"/>
    <col min="9730" max="9730" width="18.28515625" style="4" customWidth="1"/>
    <col min="9731" max="9731" width="15.28515625" style="4" customWidth="1"/>
    <col min="9732" max="9732" width="17.7109375" style="4" customWidth="1"/>
    <col min="9733" max="9733" width="14.28515625" style="4" bestFit="1" customWidth="1"/>
    <col min="9734" max="9734" width="12.7109375" style="4" customWidth="1"/>
    <col min="9735" max="9735" width="18.28515625" style="4" customWidth="1"/>
    <col min="9736" max="9736" width="24.5703125" style="4" customWidth="1"/>
    <col min="9737" max="9737" width="11.7109375" style="4" customWidth="1"/>
    <col min="9738" max="9738" width="12.7109375" style="4" customWidth="1"/>
    <col min="9739" max="9739" width="17.7109375" style="4" customWidth="1"/>
    <col min="9740" max="9740" width="16.7109375" style="4" customWidth="1"/>
    <col min="9741" max="9741" width="29.7109375" style="4" customWidth="1"/>
    <col min="9742" max="9742" width="24.7109375" style="4" customWidth="1"/>
    <col min="9743" max="9743" width="19.42578125" style="4" customWidth="1"/>
    <col min="9744" max="9744" width="8.5703125" style="4"/>
    <col min="9745" max="9745" width="12" style="4" customWidth="1"/>
    <col min="9746" max="9746" width="11.42578125" style="4" customWidth="1"/>
    <col min="9747" max="9748" width="12" style="4" customWidth="1"/>
    <col min="9749" max="9984" width="8.5703125" style="4"/>
    <col min="9985" max="9985" width="20" style="4" customWidth="1"/>
    <col min="9986" max="9986" width="18.28515625" style="4" customWidth="1"/>
    <col min="9987" max="9987" width="15.28515625" style="4" customWidth="1"/>
    <col min="9988" max="9988" width="17.7109375" style="4" customWidth="1"/>
    <col min="9989" max="9989" width="14.28515625" style="4" bestFit="1" customWidth="1"/>
    <col min="9990" max="9990" width="12.7109375" style="4" customWidth="1"/>
    <col min="9991" max="9991" width="18.28515625" style="4" customWidth="1"/>
    <col min="9992" max="9992" width="24.5703125" style="4" customWidth="1"/>
    <col min="9993" max="9993" width="11.7109375" style="4" customWidth="1"/>
    <col min="9994" max="9994" width="12.7109375" style="4" customWidth="1"/>
    <col min="9995" max="9995" width="17.7109375" style="4" customWidth="1"/>
    <col min="9996" max="9996" width="16.7109375" style="4" customWidth="1"/>
    <col min="9997" max="9997" width="29.7109375" style="4" customWidth="1"/>
    <col min="9998" max="9998" width="24.7109375" style="4" customWidth="1"/>
    <col min="9999" max="9999" width="19.42578125" style="4" customWidth="1"/>
    <col min="10000" max="10000" width="8.5703125" style="4"/>
    <col min="10001" max="10001" width="12" style="4" customWidth="1"/>
    <col min="10002" max="10002" width="11.42578125" style="4" customWidth="1"/>
    <col min="10003" max="10004" width="12" style="4" customWidth="1"/>
    <col min="10005" max="10240" width="8.5703125" style="4"/>
    <col min="10241" max="10241" width="20" style="4" customWidth="1"/>
    <col min="10242" max="10242" width="18.28515625" style="4" customWidth="1"/>
    <col min="10243" max="10243" width="15.28515625" style="4" customWidth="1"/>
    <col min="10244" max="10244" width="17.7109375" style="4" customWidth="1"/>
    <col min="10245" max="10245" width="14.28515625" style="4" bestFit="1" customWidth="1"/>
    <col min="10246" max="10246" width="12.7109375" style="4" customWidth="1"/>
    <col min="10247" max="10247" width="18.28515625" style="4" customWidth="1"/>
    <col min="10248" max="10248" width="24.5703125" style="4" customWidth="1"/>
    <col min="10249" max="10249" width="11.7109375" style="4" customWidth="1"/>
    <col min="10250" max="10250" width="12.7109375" style="4" customWidth="1"/>
    <col min="10251" max="10251" width="17.7109375" style="4" customWidth="1"/>
    <col min="10252" max="10252" width="16.7109375" style="4" customWidth="1"/>
    <col min="10253" max="10253" width="29.7109375" style="4" customWidth="1"/>
    <col min="10254" max="10254" width="24.7109375" style="4" customWidth="1"/>
    <col min="10255" max="10255" width="19.42578125" style="4" customWidth="1"/>
    <col min="10256" max="10256" width="8.5703125" style="4"/>
    <col min="10257" max="10257" width="12" style="4" customWidth="1"/>
    <col min="10258" max="10258" width="11.42578125" style="4" customWidth="1"/>
    <col min="10259" max="10260" width="12" style="4" customWidth="1"/>
    <col min="10261" max="10496" width="8.5703125" style="4"/>
    <col min="10497" max="10497" width="20" style="4" customWidth="1"/>
    <col min="10498" max="10498" width="18.28515625" style="4" customWidth="1"/>
    <col min="10499" max="10499" width="15.28515625" style="4" customWidth="1"/>
    <col min="10500" max="10500" width="17.7109375" style="4" customWidth="1"/>
    <col min="10501" max="10501" width="14.28515625" style="4" bestFit="1" customWidth="1"/>
    <col min="10502" max="10502" width="12.7109375" style="4" customWidth="1"/>
    <col min="10503" max="10503" width="18.28515625" style="4" customWidth="1"/>
    <col min="10504" max="10504" width="24.5703125" style="4" customWidth="1"/>
    <col min="10505" max="10505" width="11.7109375" style="4" customWidth="1"/>
    <col min="10506" max="10506" width="12.7109375" style="4" customWidth="1"/>
    <col min="10507" max="10507" width="17.7109375" style="4" customWidth="1"/>
    <col min="10508" max="10508" width="16.7109375" style="4" customWidth="1"/>
    <col min="10509" max="10509" width="29.7109375" style="4" customWidth="1"/>
    <col min="10510" max="10510" width="24.7109375" style="4" customWidth="1"/>
    <col min="10511" max="10511" width="19.42578125" style="4" customWidth="1"/>
    <col min="10512" max="10512" width="8.5703125" style="4"/>
    <col min="10513" max="10513" width="12" style="4" customWidth="1"/>
    <col min="10514" max="10514" width="11.42578125" style="4" customWidth="1"/>
    <col min="10515" max="10516" width="12" style="4" customWidth="1"/>
    <col min="10517" max="10752" width="8.5703125" style="4"/>
    <col min="10753" max="10753" width="20" style="4" customWidth="1"/>
    <col min="10754" max="10754" width="18.28515625" style="4" customWidth="1"/>
    <col min="10755" max="10755" width="15.28515625" style="4" customWidth="1"/>
    <col min="10756" max="10756" width="17.7109375" style="4" customWidth="1"/>
    <col min="10757" max="10757" width="14.28515625" style="4" bestFit="1" customWidth="1"/>
    <col min="10758" max="10758" width="12.7109375" style="4" customWidth="1"/>
    <col min="10759" max="10759" width="18.28515625" style="4" customWidth="1"/>
    <col min="10760" max="10760" width="24.5703125" style="4" customWidth="1"/>
    <col min="10761" max="10761" width="11.7109375" style="4" customWidth="1"/>
    <col min="10762" max="10762" width="12.7109375" style="4" customWidth="1"/>
    <col min="10763" max="10763" width="17.7109375" style="4" customWidth="1"/>
    <col min="10764" max="10764" width="16.7109375" style="4" customWidth="1"/>
    <col min="10765" max="10765" width="29.7109375" style="4" customWidth="1"/>
    <col min="10766" max="10766" width="24.7109375" style="4" customWidth="1"/>
    <col min="10767" max="10767" width="19.42578125" style="4" customWidth="1"/>
    <col min="10768" max="10768" width="8.5703125" style="4"/>
    <col min="10769" max="10769" width="12" style="4" customWidth="1"/>
    <col min="10770" max="10770" width="11.42578125" style="4" customWidth="1"/>
    <col min="10771" max="10772" width="12" style="4" customWidth="1"/>
    <col min="10773" max="11008" width="8.5703125" style="4"/>
    <col min="11009" max="11009" width="20" style="4" customWidth="1"/>
    <col min="11010" max="11010" width="18.28515625" style="4" customWidth="1"/>
    <col min="11011" max="11011" width="15.28515625" style="4" customWidth="1"/>
    <col min="11012" max="11012" width="17.7109375" style="4" customWidth="1"/>
    <col min="11013" max="11013" width="14.28515625" style="4" bestFit="1" customWidth="1"/>
    <col min="11014" max="11014" width="12.7109375" style="4" customWidth="1"/>
    <col min="11015" max="11015" width="18.28515625" style="4" customWidth="1"/>
    <col min="11016" max="11016" width="24.5703125" style="4" customWidth="1"/>
    <col min="11017" max="11017" width="11.7109375" style="4" customWidth="1"/>
    <col min="11018" max="11018" width="12.7109375" style="4" customWidth="1"/>
    <col min="11019" max="11019" width="17.7109375" style="4" customWidth="1"/>
    <col min="11020" max="11020" width="16.7109375" style="4" customWidth="1"/>
    <col min="11021" max="11021" width="29.7109375" style="4" customWidth="1"/>
    <col min="11022" max="11022" width="24.7109375" style="4" customWidth="1"/>
    <col min="11023" max="11023" width="19.42578125" style="4" customWidth="1"/>
    <col min="11024" max="11024" width="8.5703125" style="4"/>
    <col min="11025" max="11025" width="12" style="4" customWidth="1"/>
    <col min="11026" max="11026" width="11.42578125" style="4" customWidth="1"/>
    <col min="11027" max="11028" width="12" style="4" customWidth="1"/>
    <col min="11029" max="11264" width="8.5703125" style="4"/>
    <col min="11265" max="11265" width="20" style="4" customWidth="1"/>
    <col min="11266" max="11266" width="18.28515625" style="4" customWidth="1"/>
    <col min="11267" max="11267" width="15.28515625" style="4" customWidth="1"/>
    <col min="11268" max="11268" width="17.7109375" style="4" customWidth="1"/>
    <col min="11269" max="11269" width="14.28515625" style="4" bestFit="1" customWidth="1"/>
    <col min="11270" max="11270" width="12.7109375" style="4" customWidth="1"/>
    <col min="11271" max="11271" width="18.28515625" style="4" customWidth="1"/>
    <col min="11272" max="11272" width="24.5703125" style="4" customWidth="1"/>
    <col min="11273" max="11273" width="11.7109375" style="4" customWidth="1"/>
    <col min="11274" max="11274" width="12.7109375" style="4" customWidth="1"/>
    <col min="11275" max="11275" width="17.7109375" style="4" customWidth="1"/>
    <col min="11276" max="11276" width="16.7109375" style="4" customWidth="1"/>
    <col min="11277" max="11277" width="29.7109375" style="4" customWidth="1"/>
    <col min="11278" max="11278" width="24.7109375" style="4" customWidth="1"/>
    <col min="11279" max="11279" width="19.42578125" style="4" customWidth="1"/>
    <col min="11280" max="11280" width="8.5703125" style="4"/>
    <col min="11281" max="11281" width="12" style="4" customWidth="1"/>
    <col min="11282" max="11282" width="11.42578125" style="4" customWidth="1"/>
    <col min="11283" max="11284" width="12" style="4" customWidth="1"/>
    <col min="11285" max="11520" width="8.5703125" style="4"/>
    <col min="11521" max="11521" width="20" style="4" customWidth="1"/>
    <col min="11522" max="11522" width="18.28515625" style="4" customWidth="1"/>
    <col min="11523" max="11523" width="15.28515625" style="4" customWidth="1"/>
    <col min="11524" max="11524" width="17.7109375" style="4" customWidth="1"/>
    <col min="11525" max="11525" width="14.28515625" style="4" bestFit="1" customWidth="1"/>
    <col min="11526" max="11526" width="12.7109375" style="4" customWidth="1"/>
    <col min="11527" max="11527" width="18.28515625" style="4" customWidth="1"/>
    <col min="11528" max="11528" width="24.5703125" style="4" customWidth="1"/>
    <col min="11529" max="11529" width="11.7109375" style="4" customWidth="1"/>
    <col min="11530" max="11530" width="12.7109375" style="4" customWidth="1"/>
    <col min="11531" max="11531" width="17.7109375" style="4" customWidth="1"/>
    <col min="11532" max="11532" width="16.7109375" style="4" customWidth="1"/>
    <col min="11533" max="11533" width="29.7109375" style="4" customWidth="1"/>
    <col min="11534" max="11534" width="24.7109375" style="4" customWidth="1"/>
    <col min="11535" max="11535" width="19.42578125" style="4" customWidth="1"/>
    <col min="11536" max="11536" width="8.5703125" style="4"/>
    <col min="11537" max="11537" width="12" style="4" customWidth="1"/>
    <col min="11538" max="11538" width="11.42578125" style="4" customWidth="1"/>
    <col min="11539" max="11540" width="12" style="4" customWidth="1"/>
    <col min="11541" max="11776" width="8.5703125" style="4"/>
    <col min="11777" max="11777" width="20" style="4" customWidth="1"/>
    <col min="11778" max="11778" width="18.28515625" style="4" customWidth="1"/>
    <col min="11779" max="11779" width="15.28515625" style="4" customWidth="1"/>
    <col min="11780" max="11780" width="17.7109375" style="4" customWidth="1"/>
    <col min="11781" max="11781" width="14.28515625" style="4" bestFit="1" customWidth="1"/>
    <col min="11782" max="11782" width="12.7109375" style="4" customWidth="1"/>
    <col min="11783" max="11783" width="18.28515625" style="4" customWidth="1"/>
    <col min="11784" max="11784" width="24.5703125" style="4" customWidth="1"/>
    <col min="11785" max="11785" width="11.7109375" style="4" customWidth="1"/>
    <col min="11786" max="11786" width="12.7109375" style="4" customWidth="1"/>
    <col min="11787" max="11787" width="17.7109375" style="4" customWidth="1"/>
    <col min="11788" max="11788" width="16.7109375" style="4" customWidth="1"/>
    <col min="11789" max="11789" width="29.7109375" style="4" customWidth="1"/>
    <col min="11790" max="11790" width="24.7109375" style="4" customWidth="1"/>
    <col min="11791" max="11791" width="19.42578125" style="4" customWidth="1"/>
    <col min="11792" max="11792" width="8.5703125" style="4"/>
    <col min="11793" max="11793" width="12" style="4" customWidth="1"/>
    <col min="11794" max="11794" width="11.42578125" style="4" customWidth="1"/>
    <col min="11795" max="11796" width="12" style="4" customWidth="1"/>
    <col min="11797" max="12032" width="8.5703125" style="4"/>
    <col min="12033" max="12033" width="20" style="4" customWidth="1"/>
    <col min="12034" max="12034" width="18.28515625" style="4" customWidth="1"/>
    <col min="12035" max="12035" width="15.28515625" style="4" customWidth="1"/>
    <col min="12036" max="12036" width="17.7109375" style="4" customWidth="1"/>
    <col min="12037" max="12037" width="14.28515625" style="4" bestFit="1" customWidth="1"/>
    <col min="12038" max="12038" width="12.7109375" style="4" customWidth="1"/>
    <col min="12039" max="12039" width="18.28515625" style="4" customWidth="1"/>
    <col min="12040" max="12040" width="24.5703125" style="4" customWidth="1"/>
    <col min="12041" max="12041" width="11.7109375" style="4" customWidth="1"/>
    <col min="12042" max="12042" width="12.7109375" style="4" customWidth="1"/>
    <col min="12043" max="12043" width="17.7109375" style="4" customWidth="1"/>
    <col min="12044" max="12044" width="16.7109375" style="4" customWidth="1"/>
    <col min="12045" max="12045" width="29.7109375" style="4" customWidth="1"/>
    <col min="12046" max="12046" width="24.7109375" style="4" customWidth="1"/>
    <col min="12047" max="12047" width="19.42578125" style="4" customWidth="1"/>
    <col min="12048" max="12048" width="8.5703125" style="4"/>
    <col min="12049" max="12049" width="12" style="4" customWidth="1"/>
    <col min="12050" max="12050" width="11.42578125" style="4" customWidth="1"/>
    <col min="12051" max="12052" width="12" style="4" customWidth="1"/>
    <col min="12053" max="12288" width="8.5703125" style="4"/>
    <col min="12289" max="12289" width="20" style="4" customWidth="1"/>
    <col min="12290" max="12290" width="18.28515625" style="4" customWidth="1"/>
    <col min="12291" max="12291" width="15.28515625" style="4" customWidth="1"/>
    <col min="12292" max="12292" width="17.7109375" style="4" customWidth="1"/>
    <col min="12293" max="12293" width="14.28515625" style="4" bestFit="1" customWidth="1"/>
    <col min="12294" max="12294" width="12.7109375" style="4" customWidth="1"/>
    <col min="12295" max="12295" width="18.28515625" style="4" customWidth="1"/>
    <col min="12296" max="12296" width="24.5703125" style="4" customWidth="1"/>
    <col min="12297" max="12297" width="11.7109375" style="4" customWidth="1"/>
    <col min="12298" max="12298" width="12.7109375" style="4" customWidth="1"/>
    <col min="12299" max="12299" width="17.7109375" style="4" customWidth="1"/>
    <col min="12300" max="12300" width="16.7109375" style="4" customWidth="1"/>
    <col min="12301" max="12301" width="29.7109375" style="4" customWidth="1"/>
    <col min="12302" max="12302" width="24.7109375" style="4" customWidth="1"/>
    <col min="12303" max="12303" width="19.42578125" style="4" customWidth="1"/>
    <col min="12304" max="12304" width="8.5703125" style="4"/>
    <col min="12305" max="12305" width="12" style="4" customWidth="1"/>
    <col min="12306" max="12306" width="11.42578125" style="4" customWidth="1"/>
    <col min="12307" max="12308" width="12" style="4" customWidth="1"/>
    <col min="12309" max="12544" width="8.5703125" style="4"/>
    <col min="12545" max="12545" width="20" style="4" customWidth="1"/>
    <col min="12546" max="12546" width="18.28515625" style="4" customWidth="1"/>
    <col min="12547" max="12547" width="15.28515625" style="4" customWidth="1"/>
    <col min="12548" max="12548" width="17.7109375" style="4" customWidth="1"/>
    <col min="12549" max="12549" width="14.28515625" style="4" bestFit="1" customWidth="1"/>
    <col min="12550" max="12550" width="12.7109375" style="4" customWidth="1"/>
    <col min="12551" max="12551" width="18.28515625" style="4" customWidth="1"/>
    <col min="12552" max="12552" width="24.5703125" style="4" customWidth="1"/>
    <col min="12553" max="12553" width="11.7109375" style="4" customWidth="1"/>
    <col min="12554" max="12554" width="12.7109375" style="4" customWidth="1"/>
    <col min="12555" max="12555" width="17.7109375" style="4" customWidth="1"/>
    <col min="12556" max="12556" width="16.7109375" style="4" customWidth="1"/>
    <col min="12557" max="12557" width="29.7109375" style="4" customWidth="1"/>
    <col min="12558" max="12558" width="24.7109375" style="4" customWidth="1"/>
    <col min="12559" max="12559" width="19.42578125" style="4" customWidth="1"/>
    <col min="12560" max="12560" width="8.5703125" style="4"/>
    <col min="12561" max="12561" width="12" style="4" customWidth="1"/>
    <col min="12562" max="12562" width="11.42578125" style="4" customWidth="1"/>
    <col min="12563" max="12564" width="12" style="4" customWidth="1"/>
    <col min="12565" max="12800" width="8.5703125" style="4"/>
    <col min="12801" max="12801" width="20" style="4" customWidth="1"/>
    <col min="12802" max="12802" width="18.28515625" style="4" customWidth="1"/>
    <col min="12803" max="12803" width="15.28515625" style="4" customWidth="1"/>
    <col min="12804" max="12804" width="17.7109375" style="4" customWidth="1"/>
    <col min="12805" max="12805" width="14.28515625" style="4" bestFit="1" customWidth="1"/>
    <col min="12806" max="12806" width="12.7109375" style="4" customWidth="1"/>
    <col min="12807" max="12807" width="18.28515625" style="4" customWidth="1"/>
    <col min="12808" max="12808" width="24.5703125" style="4" customWidth="1"/>
    <col min="12809" max="12809" width="11.7109375" style="4" customWidth="1"/>
    <col min="12810" max="12810" width="12.7109375" style="4" customWidth="1"/>
    <col min="12811" max="12811" width="17.7109375" style="4" customWidth="1"/>
    <col min="12812" max="12812" width="16.7109375" style="4" customWidth="1"/>
    <col min="12813" max="12813" width="29.7109375" style="4" customWidth="1"/>
    <col min="12814" max="12814" width="24.7109375" style="4" customWidth="1"/>
    <col min="12815" max="12815" width="19.42578125" style="4" customWidth="1"/>
    <col min="12816" max="12816" width="8.5703125" style="4"/>
    <col min="12817" max="12817" width="12" style="4" customWidth="1"/>
    <col min="12818" max="12818" width="11.42578125" style="4" customWidth="1"/>
    <col min="12819" max="12820" width="12" style="4" customWidth="1"/>
    <col min="12821" max="13056" width="8.5703125" style="4"/>
    <col min="13057" max="13057" width="20" style="4" customWidth="1"/>
    <col min="13058" max="13058" width="18.28515625" style="4" customWidth="1"/>
    <col min="13059" max="13059" width="15.28515625" style="4" customWidth="1"/>
    <col min="13060" max="13060" width="17.7109375" style="4" customWidth="1"/>
    <col min="13061" max="13061" width="14.28515625" style="4" bestFit="1" customWidth="1"/>
    <col min="13062" max="13062" width="12.7109375" style="4" customWidth="1"/>
    <col min="13063" max="13063" width="18.28515625" style="4" customWidth="1"/>
    <col min="13064" max="13064" width="24.5703125" style="4" customWidth="1"/>
    <col min="13065" max="13065" width="11.7109375" style="4" customWidth="1"/>
    <col min="13066" max="13066" width="12.7109375" style="4" customWidth="1"/>
    <col min="13067" max="13067" width="17.7109375" style="4" customWidth="1"/>
    <col min="13068" max="13068" width="16.7109375" style="4" customWidth="1"/>
    <col min="13069" max="13069" width="29.7109375" style="4" customWidth="1"/>
    <col min="13070" max="13070" width="24.7109375" style="4" customWidth="1"/>
    <col min="13071" max="13071" width="19.42578125" style="4" customWidth="1"/>
    <col min="13072" max="13072" width="8.5703125" style="4"/>
    <col min="13073" max="13073" width="12" style="4" customWidth="1"/>
    <col min="13074" max="13074" width="11.42578125" style="4" customWidth="1"/>
    <col min="13075" max="13076" width="12" style="4" customWidth="1"/>
    <col min="13077" max="13312" width="8.5703125" style="4"/>
    <col min="13313" max="13313" width="20" style="4" customWidth="1"/>
    <col min="13314" max="13314" width="18.28515625" style="4" customWidth="1"/>
    <col min="13315" max="13315" width="15.28515625" style="4" customWidth="1"/>
    <col min="13316" max="13316" width="17.7109375" style="4" customWidth="1"/>
    <col min="13317" max="13317" width="14.28515625" style="4" bestFit="1" customWidth="1"/>
    <col min="13318" max="13318" width="12.7109375" style="4" customWidth="1"/>
    <col min="13319" max="13319" width="18.28515625" style="4" customWidth="1"/>
    <col min="13320" max="13320" width="24.5703125" style="4" customWidth="1"/>
    <col min="13321" max="13321" width="11.7109375" style="4" customWidth="1"/>
    <col min="13322" max="13322" width="12.7109375" style="4" customWidth="1"/>
    <col min="13323" max="13323" width="17.7109375" style="4" customWidth="1"/>
    <col min="13324" max="13324" width="16.7109375" style="4" customWidth="1"/>
    <col min="13325" max="13325" width="29.7109375" style="4" customWidth="1"/>
    <col min="13326" max="13326" width="24.7109375" style="4" customWidth="1"/>
    <col min="13327" max="13327" width="19.42578125" style="4" customWidth="1"/>
    <col min="13328" max="13328" width="8.5703125" style="4"/>
    <col min="13329" max="13329" width="12" style="4" customWidth="1"/>
    <col min="13330" max="13330" width="11.42578125" style="4" customWidth="1"/>
    <col min="13331" max="13332" width="12" style="4" customWidth="1"/>
    <col min="13333" max="13568" width="8.5703125" style="4"/>
    <col min="13569" max="13569" width="20" style="4" customWidth="1"/>
    <col min="13570" max="13570" width="18.28515625" style="4" customWidth="1"/>
    <col min="13571" max="13571" width="15.28515625" style="4" customWidth="1"/>
    <col min="13572" max="13572" width="17.7109375" style="4" customWidth="1"/>
    <col min="13573" max="13573" width="14.28515625" style="4" bestFit="1" customWidth="1"/>
    <col min="13574" max="13574" width="12.7109375" style="4" customWidth="1"/>
    <col min="13575" max="13575" width="18.28515625" style="4" customWidth="1"/>
    <col min="13576" max="13576" width="24.5703125" style="4" customWidth="1"/>
    <col min="13577" max="13577" width="11.7109375" style="4" customWidth="1"/>
    <col min="13578" max="13578" width="12.7109375" style="4" customWidth="1"/>
    <col min="13579" max="13579" width="17.7109375" style="4" customWidth="1"/>
    <col min="13580" max="13580" width="16.7109375" style="4" customWidth="1"/>
    <col min="13581" max="13581" width="29.7109375" style="4" customWidth="1"/>
    <col min="13582" max="13582" width="24.7109375" style="4" customWidth="1"/>
    <col min="13583" max="13583" width="19.42578125" style="4" customWidth="1"/>
    <col min="13584" max="13584" width="8.5703125" style="4"/>
    <col min="13585" max="13585" width="12" style="4" customWidth="1"/>
    <col min="13586" max="13586" width="11.42578125" style="4" customWidth="1"/>
    <col min="13587" max="13588" width="12" style="4" customWidth="1"/>
    <col min="13589" max="13824" width="8.5703125" style="4"/>
    <col min="13825" max="13825" width="20" style="4" customWidth="1"/>
    <col min="13826" max="13826" width="18.28515625" style="4" customWidth="1"/>
    <col min="13827" max="13827" width="15.28515625" style="4" customWidth="1"/>
    <col min="13828" max="13828" width="17.7109375" style="4" customWidth="1"/>
    <col min="13829" max="13829" width="14.28515625" style="4" bestFit="1" customWidth="1"/>
    <col min="13830" max="13830" width="12.7109375" style="4" customWidth="1"/>
    <col min="13831" max="13831" width="18.28515625" style="4" customWidth="1"/>
    <col min="13832" max="13832" width="24.5703125" style="4" customWidth="1"/>
    <col min="13833" max="13833" width="11.7109375" style="4" customWidth="1"/>
    <col min="13834" max="13834" width="12.7109375" style="4" customWidth="1"/>
    <col min="13835" max="13835" width="17.7109375" style="4" customWidth="1"/>
    <col min="13836" max="13836" width="16.7109375" style="4" customWidth="1"/>
    <col min="13837" max="13837" width="29.7109375" style="4" customWidth="1"/>
    <col min="13838" max="13838" width="24.7109375" style="4" customWidth="1"/>
    <col min="13839" max="13839" width="19.42578125" style="4" customWidth="1"/>
    <col min="13840" max="13840" width="8.5703125" style="4"/>
    <col min="13841" max="13841" width="12" style="4" customWidth="1"/>
    <col min="13842" max="13842" width="11.42578125" style="4" customWidth="1"/>
    <col min="13843" max="13844" width="12" style="4" customWidth="1"/>
    <col min="13845" max="14080" width="8.5703125" style="4"/>
    <col min="14081" max="14081" width="20" style="4" customWidth="1"/>
    <col min="14082" max="14082" width="18.28515625" style="4" customWidth="1"/>
    <col min="14083" max="14083" width="15.28515625" style="4" customWidth="1"/>
    <col min="14084" max="14084" width="17.7109375" style="4" customWidth="1"/>
    <col min="14085" max="14085" width="14.28515625" style="4" bestFit="1" customWidth="1"/>
    <col min="14086" max="14086" width="12.7109375" style="4" customWidth="1"/>
    <col min="14087" max="14087" width="18.28515625" style="4" customWidth="1"/>
    <col min="14088" max="14088" width="24.5703125" style="4" customWidth="1"/>
    <col min="14089" max="14089" width="11.7109375" style="4" customWidth="1"/>
    <col min="14090" max="14090" width="12.7109375" style="4" customWidth="1"/>
    <col min="14091" max="14091" width="17.7109375" style="4" customWidth="1"/>
    <col min="14092" max="14092" width="16.7109375" style="4" customWidth="1"/>
    <col min="14093" max="14093" width="29.7109375" style="4" customWidth="1"/>
    <col min="14094" max="14094" width="24.7109375" style="4" customWidth="1"/>
    <col min="14095" max="14095" width="19.42578125" style="4" customWidth="1"/>
    <col min="14096" max="14096" width="8.5703125" style="4"/>
    <col min="14097" max="14097" width="12" style="4" customWidth="1"/>
    <col min="14098" max="14098" width="11.42578125" style="4" customWidth="1"/>
    <col min="14099" max="14100" width="12" style="4" customWidth="1"/>
    <col min="14101" max="14336" width="8.5703125" style="4"/>
    <col min="14337" max="14337" width="20" style="4" customWidth="1"/>
    <col min="14338" max="14338" width="18.28515625" style="4" customWidth="1"/>
    <col min="14339" max="14339" width="15.28515625" style="4" customWidth="1"/>
    <col min="14340" max="14340" width="17.7109375" style="4" customWidth="1"/>
    <col min="14341" max="14341" width="14.28515625" style="4" bestFit="1" customWidth="1"/>
    <col min="14342" max="14342" width="12.7109375" style="4" customWidth="1"/>
    <col min="14343" max="14343" width="18.28515625" style="4" customWidth="1"/>
    <col min="14344" max="14344" width="24.5703125" style="4" customWidth="1"/>
    <col min="14345" max="14345" width="11.7109375" style="4" customWidth="1"/>
    <col min="14346" max="14346" width="12.7109375" style="4" customWidth="1"/>
    <col min="14347" max="14347" width="17.7109375" style="4" customWidth="1"/>
    <col min="14348" max="14348" width="16.7109375" style="4" customWidth="1"/>
    <col min="14349" max="14349" width="29.7109375" style="4" customWidth="1"/>
    <col min="14350" max="14350" width="24.7109375" style="4" customWidth="1"/>
    <col min="14351" max="14351" width="19.42578125" style="4" customWidth="1"/>
    <col min="14352" max="14352" width="8.5703125" style="4"/>
    <col min="14353" max="14353" width="12" style="4" customWidth="1"/>
    <col min="14354" max="14354" width="11.42578125" style="4" customWidth="1"/>
    <col min="14355" max="14356" width="12" style="4" customWidth="1"/>
    <col min="14357" max="14592" width="8.5703125" style="4"/>
    <col min="14593" max="14593" width="20" style="4" customWidth="1"/>
    <col min="14594" max="14594" width="18.28515625" style="4" customWidth="1"/>
    <col min="14595" max="14595" width="15.28515625" style="4" customWidth="1"/>
    <col min="14596" max="14596" width="17.7109375" style="4" customWidth="1"/>
    <col min="14597" max="14597" width="14.28515625" style="4" bestFit="1" customWidth="1"/>
    <col min="14598" max="14598" width="12.7109375" style="4" customWidth="1"/>
    <col min="14599" max="14599" width="18.28515625" style="4" customWidth="1"/>
    <col min="14600" max="14600" width="24.5703125" style="4" customWidth="1"/>
    <col min="14601" max="14601" width="11.7109375" style="4" customWidth="1"/>
    <col min="14602" max="14602" width="12.7109375" style="4" customWidth="1"/>
    <col min="14603" max="14603" width="17.7109375" style="4" customWidth="1"/>
    <col min="14604" max="14604" width="16.7109375" style="4" customWidth="1"/>
    <col min="14605" max="14605" width="29.7109375" style="4" customWidth="1"/>
    <col min="14606" max="14606" width="24.7109375" style="4" customWidth="1"/>
    <col min="14607" max="14607" width="19.42578125" style="4" customWidth="1"/>
    <col min="14608" max="14608" width="8.5703125" style="4"/>
    <col min="14609" max="14609" width="12" style="4" customWidth="1"/>
    <col min="14610" max="14610" width="11.42578125" style="4" customWidth="1"/>
    <col min="14611" max="14612" width="12" style="4" customWidth="1"/>
    <col min="14613" max="14848" width="8.5703125" style="4"/>
    <col min="14849" max="14849" width="20" style="4" customWidth="1"/>
    <col min="14850" max="14850" width="18.28515625" style="4" customWidth="1"/>
    <col min="14851" max="14851" width="15.28515625" style="4" customWidth="1"/>
    <col min="14852" max="14852" width="17.7109375" style="4" customWidth="1"/>
    <col min="14853" max="14853" width="14.28515625" style="4" bestFit="1" customWidth="1"/>
    <col min="14854" max="14854" width="12.7109375" style="4" customWidth="1"/>
    <col min="14855" max="14855" width="18.28515625" style="4" customWidth="1"/>
    <col min="14856" max="14856" width="24.5703125" style="4" customWidth="1"/>
    <col min="14857" max="14857" width="11.7109375" style="4" customWidth="1"/>
    <col min="14858" max="14858" width="12.7109375" style="4" customWidth="1"/>
    <col min="14859" max="14859" width="17.7109375" style="4" customWidth="1"/>
    <col min="14860" max="14860" width="16.7109375" style="4" customWidth="1"/>
    <col min="14861" max="14861" width="29.7109375" style="4" customWidth="1"/>
    <col min="14862" max="14862" width="24.7109375" style="4" customWidth="1"/>
    <col min="14863" max="14863" width="19.42578125" style="4" customWidth="1"/>
    <col min="14864" max="14864" width="8.5703125" style="4"/>
    <col min="14865" max="14865" width="12" style="4" customWidth="1"/>
    <col min="14866" max="14866" width="11.42578125" style="4" customWidth="1"/>
    <col min="14867" max="14868" width="12" style="4" customWidth="1"/>
    <col min="14869" max="15104" width="8.5703125" style="4"/>
    <col min="15105" max="15105" width="20" style="4" customWidth="1"/>
    <col min="15106" max="15106" width="18.28515625" style="4" customWidth="1"/>
    <col min="15107" max="15107" width="15.28515625" style="4" customWidth="1"/>
    <col min="15108" max="15108" width="17.7109375" style="4" customWidth="1"/>
    <col min="15109" max="15109" width="14.28515625" style="4" bestFit="1" customWidth="1"/>
    <col min="15110" max="15110" width="12.7109375" style="4" customWidth="1"/>
    <col min="15111" max="15111" width="18.28515625" style="4" customWidth="1"/>
    <col min="15112" max="15112" width="24.5703125" style="4" customWidth="1"/>
    <col min="15113" max="15113" width="11.7109375" style="4" customWidth="1"/>
    <col min="15114" max="15114" width="12.7109375" style="4" customWidth="1"/>
    <col min="15115" max="15115" width="17.7109375" style="4" customWidth="1"/>
    <col min="15116" max="15116" width="16.7109375" style="4" customWidth="1"/>
    <col min="15117" max="15117" width="29.7109375" style="4" customWidth="1"/>
    <col min="15118" max="15118" width="24.7109375" style="4" customWidth="1"/>
    <col min="15119" max="15119" width="19.42578125" style="4" customWidth="1"/>
    <col min="15120" max="15120" width="8.5703125" style="4"/>
    <col min="15121" max="15121" width="12" style="4" customWidth="1"/>
    <col min="15122" max="15122" width="11.42578125" style="4" customWidth="1"/>
    <col min="15123" max="15124" width="12" style="4" customWidth="1"/>
    <col min="15125" max="15360" width="8.5703125" style="4"/>
    <col min="15361" max="15361" width="20" style="4" customWidth="1"/>
    <col min="15362" max="15362" width="18.28515625" style="4" customWidth="1"/>
    <col min="15363" max="15363" width="15.28515625" style="4" customWidth="1"/>
    <col min="15364" max="15364" width="17.7109375" style="4" customWidth="1"/>
    <col min="15365" max="15365" width="14.28515625" style="4" bestFit="1" customWidth="1"/>
    <col min="15366" max="15366" width="12.7109375" style="4" customWidth="1"/>
    <col min="15367" max="15367" width="18.28515625" style="4" customWidth="1"/>
    <col min="15368" max="15368" width="24.5703125" style="4" customWidth="1"/>
    <col min="15369" max="15369" width="11.7109375" style="4" customWidth="1"/>
    <col min="15370" max="15370" width="12.7109375" style="4" customWidth="1"/>
    <col min="15371" max="15371" width="17.7109375" style="4" customWidth="1"/>
    <col min="15372" max="15372" width="16.7109375" style="4" customWidth="1"/>
    <col min="15373" max="15373" width="29.7109375" style="4" customWidth="1"/>
    <col min="15374" max="15374" width="24.7109375" style="4" customWidth="1"/>
    <col min="15375" max="15375" width="19.42578125" style="4" customWidth="1"/>
    <col min="15376" max="15376" width="8.5703125" style="4"/>
    <col min="15377" max="15377" width="12" style="4" customWidth="1"/>
    <col min="15378" max="15378" width="11.42578125" style="4" customWidth="1"/>
    <col min="15379" max="15380" width="12" style="4" customWidth="1"/>
    <col min="15381" max="15616" width="8.5703125" style="4"/>
    <col min="15617" max="15617" width="20" style="4" customWidth="1"/>
    <col min="15618" max="15618" width="18.28515625" style="4" customWidth="1"/>
    <col min="15619" max="15619" width="15.28515625" style="4" customWidth="1"/>
    <col min="15620" max="15620" width="17.7109375" style="4" customWidth="1"/>
    <col min="15621" max="15621" width="14.28515625" style="4" bestFit="1" customWidth="1"/>
    <col min="15622" max="15622" width="12.7109375" style="4" customWidth="1"/>
    <col min="15623" max="15623" width="18.28515625" style="4" customWidth="1"/>
    <col min="15624" max="15624" width="24.5703125" style="4" customWidth="1"/>
    <col min="15625" max="15625" width="11.7109375" style="4" customWidth="1"/>
    <col min="15626" max="15626" width="12.7109375" style="4" customWidth="1"/>
    <col min="15627" max="15627" width="17.7109375" style="4" customWidth="1"/>
    <col min="15628" max="15628" width="16.7109375" style="4" customWidth="1"/>
    <col min="15629" max="15629" width="29.7109375" style="4" customWidth="1"/>
    <col min="15630" max="15630" width="24.7109375" style="4" customWidth="1"/>
    <col min="15631" max="15631" width="19.42578125" style="4" customWidth="1"/>
    <col min="15632" max="15632" width="8.5703125" style="4"/>
    <col min="15633" max="15633" width="12" style="4" customWidth="1"/>
    <col min="15634" max="15634" width="11.42578125" style="4" customWidth="1"/>
    <col min="15635" max="15636" width="12" style="4" customWidth="1"/>
    <col min="15637" max="15872" width="8.5703125" style="4"/>
    <col min="15873" max="15873" width="20" style="4" customWidth="1"/>
    <col min="15874" max="15874" width="18.28515625" style="4" customWidth="1"/>
    <col min="15875" max="15875" width="15.28515625" style="4" customWidth="1"/>
    <col min="15876" max="15876" width="17.7109375" style="4" customWidth="1"/>
    <col min="15877" max="15877" width="14.28515625" style="4" bestFit="1" customWidth="1"/>
    <col min="15878" max="15878" width="12.7109375" style="4" customWidth="1"/>
    <col min="15879" max="15879" width="18.28515625" style="4" customWidth="1"/>
    <col min="15880" max="15880" width="24.5703125" style="4" customWidth="1"/>
    <col min="15881" max="15881" width="11.7109375" style="4" customWidth="1"/>
    <col min="15882" max="15882" width="12.7109375" style="4" customWidth="1"/>
    <col min="15883" max="15883" width="17.7109375" style="4" customWidth="1"/>
    <col min="15884" max="15884" width="16.7109375" style="4" customWidth="1"/>
    <col min="15885" max="15885" width="29.7109375" style="4" customWidth="1"/>
    <col min="15886" max="15886" width="24.7109375" style="4" customWidth="1"/>
    <col min="15887" max="15887" width="19.42578125" style="4" customWidth="1"/>
    <col min="15888" max="15888" width="8.5703125" style="4"/>
    <col min="15889" max="15889" width="12" style="4" customWidth="1"/>
    <col min="15890" max="15890" width="11.42578125" style="4" customWidth="1"/>
    <col min="15891" max="15892" width="12" style="4" customWidth="1"/>
    <col min="15893" max="16128" width="8.5703125" style="4"/>
    <col min="16129" max="16129" width="20" style="4" customWidth="1"/>
    <col min="16130" max="16130" width="18.28515625" style="4" customWidth="1"/>
    <col min="16131" max="16131" width="15.28515625" style="4" customWidth="1"/>
    <col min="16132" max="16132" width="17.7109375" style="4" customWidth="1"/>
    <col min="16133" max="16133" width="14.28515625" style="4" bestFit="1" customWidth="1"/>
    <col min="16134" max="16134" width="12.7109375" style="4" customWidth="1"/>
    <col min="16135" max="16135" width="18.28515625" style="4" customWidth="1"/>
    <col min="16136" max="16136" width="24.5703125" style="4" customWidth="1"/>
    <col min="16137" max="16137" width="11.7109375" style="4" customWidth="1"/>
    <col min="16138" max="16138" width="12.7109375" style="4" customWidth="1"/>
    <col min="16139" max="16139" width="17.7109375" style="4" customWidth="1"/>
    <col min="16140" max="16140" width="16.7109375" style="4" customWidth="1"/>
    <col min="16141" max="16141" width="29.7109375" style="4" customWidth="1"/>
    <col min="16142" max="16142" width="24.7109375" style="4" customWidth="1"/>
    <col min="16143" max="16143" width="19.42578125" style="4" customWidth="1"/>
    <col min="16144" max="16144" width="8.5703125" style="4"/>
    <col min="16145" max="16145" width="12" style="4" customWidth="1"/>
    <col min="16146" max="16146" width="11.42578125" style="4" customWidth="1"/>
    <col min="16147" max="16148" width="12" style="4" customWidth="1"/>
    <col min="16149" max="16384" width="8.5703125" style="4"/>
  </cols>
  <sheetData>
    <row r="1" spans="1:15" ht="40.15" customHeight="1" thickBot="1" x14ac:dyDescent="0.3">
      <c r="A1" s="279" t="s">
        <v>0</v>
      </c>
      <c r="B1" s="280"/>
      <c r="C1" s="280"/>
      <c r="D1" s="1"/>
      <c r="E1" s="2"/>
      <c r="F1" s="3"/>
      <c r="I1" s="303" t="s">
        <v>197</v>
      </c>
      <c r="J1" s="304"/>
      <c r="K1" s="304"/>
      <c r="L1" s="304"/>
      <c r="M1" s="263" t="s">
        <v>187</v>
      </c>
      <c r="N1" s="136"/>
      <c r="O1" s="137"/>
    </row>
    <row r="2" spans="1:15" ht="20.25" customHeight="1" x14ac:dyDescent="0.25">
      <c r="A2" s="290" t="s">
        <v>2</v>
      </c>
      <c r="B2" s="291"/>
      <c r="C2" s="291"/>
      <c r="D2" s="6"/>
      <c r="E2" s="7"/>
      <c r="F2" s="8"/>
      <c r="H2" s="9"/>
      <c r="I2" s="10"/>
      <c r="J2" s="11"/>
      <c r="K2" s="11"/>
      <c r="L2" s="11"/>
      <c r="M2" s="264">
        <f>+'Tab. 3.2  Cessati anno 2025'!M22</f>
        <v>4315724.59</v>
      </c>
      <c r="N2" s="138"/>
      <c r="O2" s="139"/>
    </row>
    <row r="3" spans="1:15" ht="19.5" customHeight="1" thickBot="1" x14ac:dyDescent="0.3">
      <c r="A3" s="292" t="s">
        <v>3</v>
      </c>
      <c r="B3" s="293" t="s">
        <v>4</v>
      </c>
      <c r="C3" s="293" t="s">
        <v>4</v>
      </c>
      <c r="D3" s="13"/>
      <c r="E3" s="14"/>
      <c r="F3" s="15"/>
      <c r="I3" s="16"/>
      <c r="J3" s="17"/>
      <c r="K3" s="17"/>
      <c r="L3" s="18"/>
      <c r="M3" s="4"/>
      <c r="N3" s="4"/>
      <c r="O3" s="4"/>
    </row>
    <row r="4" spans="1:15" ht="16.5" customHeight="1" x14ac:dyDescent="0.25">
      <c r="A4" s="19"/>
      <c r="B4" s="19"/>
      <c r="C4" s="19"/>
      <c r="D4" s="19"/>
      <c r="E4" s="19"/>
      <c r="F4" s="19"/>
      <c r="G4" s="19"/>
      <c r="H4" s="19"/>
      <c r="I4" s="19"/>
      <c r="J4" s="19"/>
      <c r="K4" s="19"/>
      <c r="L4" s="19"/>
      <c r="M4" s="38"/>
      <c r="N4" s="38"/>
      <c r="O4" s="38"/>
    </row>
    <row r="5" spans="1:15" ht="19.5" customHeight="1" x14ac:dyDescent="0.25">
      <c r="A5" s="317" t="s">
        <v>180</v>
      </c>
      <c r="B5" s="317"/>
      <c r="C5" s="317"/>
      <c r="D5" s="317"/>
      <c r="E5" s="317"/>
      <c r="F5" s="317"/>
      <c r="G5" s="317"/>
      <c r="H5" s="317"/>
      <c r="I5" s="317"/>
      <c r="J5" s="317"/>
      <c r="K5" s="317"/>
      <c r="L5" s="317"/>
      <c r="M5" s="317"/>
      <c r="N5" s="317"/>
      <c r="O5" s="317"/>
    </row>
    <row r="6" spans="1:15" ht="78.75" customHeight="1" x14ac:dyDescent="0.25">
      <c r="A6" s="275" t="s">
        <v>152</v>
      </c>
      <c r="B6" s="22" t="s">
        <v>6</v>
      </c>
      <c r="C6" s="22" t="s">
        <v>164</v>
      </c>
      <c r="D6" s="22" t="s">
        <v>161</v>
      </c>
      <c r="E6" s="250" t="s">
        <v>153</v>
      </c>
      <c r="F6" s="100"/>
      <c r="G6" s="22" t="s">
        <v>28</v>
      </c>
      <c r="H6" s="244" t="s">
        <v>154</v>
      </c>
      <c r="I6" s="244" t="s">
        <v>155</v>
      </c>
      <c r="J6" s="244" t="s">
        <v>156</v>
      </c>
      <c r="K6" s="119" t="s">
        <v>32</v>
      </c>
      <c r="L6" s="218" t="s">
        <v>181</v>
      </c>
      <c r="M6" s="218" t="s">
        <v>100</v>
      </c>
      <c r="N6" s="218" t="s">
        <v>101</v>
      </c>
      <c r="O6" s="155" t="s">
        <v>48</v>
      </c>
    </row>
    <row r="7" spans="1:15" ht="51.75" customHeight="1" x14ac:dyDescent="0.25">
      <c r="A7" s="276"/>
      <c r="B7" s="245" t="s">
        <v>159</v>
      </c>
      <c r="C7" s="246">
        <v>42199.62</v>
      </c>
      <c r="D7" s="246">
        <v>12155.3</v>
      </c>
      <c r="E7" s="251">
        <f>+(C7+D7)/12</f>
        <v>4529.5766666666668</v>
      </c>
      <c r="F7" s="100"/>
      <c r="G7" s="253">
        <f>+C7+D7+E7</f>
        <v>58884.496666666666</v>
      </c>
      <c r="H7" s="246">
        <f>+(C7+C7/12)*27.83%+(D7+D7/12)*24.2%</f>
        <v>15909.548249833335</v>
      </c>
      <c r="I7" s="246">
        <f>+G7*8.5%</f>
        <v>5005.182216666667</v>
      </c>
      <c r="J7" s="246">
        <f>+(C7+C7/12)*5.68%+(D7+D7/12)*3.41%</f>
        <v>3045.7203248333335</v>
      </c>
      <c r="K7" s="254">
        <f>+G7+H7+I7+J7</f>
        <v>82844.94745800001</v>
      </c>
      <c r="L7" s="128" t="s">
        <v>198</v>
      </c>
      <c r="M7" s="128"/>
      <c r="N7" s="128"/>
      <c r="O7" s="160" t="e">
        <f>+ROUND(+(L7+M7+N7)*K7,2)</f>
        <v>#VALUE!</v>
      </c>
    </row>
    <row r="8" spans="1:15" ht="51.75" customHeight="1" x14ac:dyDescent="0.25">
      <c r="A8" s="277"/>
      <c r="B8" s="248" t="s">
        <v>160</v>
      </c>
      <c r="C8" s="246">
        <v>27822.22</v>
      </c>
      <c r="D8" s="246">
        <v>11128.51</v>
      </c>
      <c r="E8" s="251">
        <f>+(C8+D8)/12</f>
        <v>3245.8941666666669</v>
      </c>
      <c r="F8" s="100"/>
      <c r="G8" s="253">
        <f>+C8+D8+E8</f>
        <v>42196.624166666668</v>
      </c>
      <c r="H8" s="246">
        <f>+(C8+C8/12)*27.83%+(D8+D8/12)*24.2%</f>
        <v>11305.691849833333</v>
      </c>
      <c r="I8" s="246">
        <f>+G8*8.5%</f>
        <v>3586.713054166667</v>
      </c>
      <c r="J8" s="246">
        <f>+(C8+C8/12)*5.68%+(D8+D8/12)*3.41%</f>
        <v>2123.09964425</v>
      </c>
      <c r="K8" s="254">
        <f>+G8+H8+I8+J8</f>
        <v>59212.128714916675</v>
      </c>
      <c r="L8" s="128">
        <v>5</v>
      </c>
      <c r="M8" s="128"/>
      <c r="N8" s="128"/>
      <c r="O8" s="160">
        <f>+ROUND(+(L8+M8+N8)*K8,2)</f>
        <v>296060.64</v>
      </c>
    </row>
    <row r="9" spans="1:15" ht="19.5" customHeight="1" x14ac:dyDescent="0.25">
      <c r="A9" s="26"/>
      <c r="B9" s="26"/>
      <c r="C9" s="26"/>
      <c r="D9" s="26"/>
      <c r="E9" s="26"/>
      <c r="F9" s="26"/>
      <c r="G9" s="26"/>
      <c r="H9" s="26"/>
      <c r="I9" s="26"/>
      <c r="J9" s="26"/>
      <c r="K9" s="26"/>
      <c r="L9" s="26"/>
      <c r="M9" s="26"/>
      <c r="N9" s="26"/>
      <c r="O9" s="26"/>
    </row>
    <row r="10" spans="1:15" ht="111.75" customHeight="1" x14ac:dyDescent="0.25">
      <c r="A10" s="275" t="s">
        <v>5</v>
      </c>
      <c r="B10" s="22" t="s">
        <v>6</v>
      </c>
      <c r="C10" s="22" t="s">
        <v>27</v>
      </c>
      <c r="D10" s="22" t="s">
        <v>148</v>
      </c>
      <c r="E10" s="22"/>
      <c r="F10" s="22"/>
      <c r="G10" s="22" t="s">
        <v>28</v>
      </c>
      <c r="H10" s="22" t="s">
        <v>29</v>
      </c>
      <c r="I10" s="22" t="s">
        <v>30</v>
      </c>
      <c r="J10" s="22" t="s">
        <v>31</v>
      </c>
      <c r="K10" s="119" t="s">
        <v>32</v>
      </c>
      <c r="L10" s="218" t="s">
        <v>181</v>
      </c>
      <c r="M10" s="218" t="s">
        <v>100</v>
      </c>
      <c r="N10" s="218" t="s">
        <v>101</v>
      </c>
      <c r="O10" s="155" t="s">
        <v>48</v>
      </c>
    </row>
    <row r="11" spans="1:15" ht="18" customHeight="1" x14ac:dyDescent="0.25">
      <c r="A11" s="276"/>
      <c r="B11" s="23" t="s">
        <v>7</v>
      </c>
      <c r="C11" s="70">
        <v>60102.87</v>
      </c>
      <c r="D11" s="71">
        <f>178.02*13</f>
        <v>2314.2600000000002</v>
      </c>
      <c r="E11" s="7"/>
      <c r="F11" s="100"/>
      <c r="G11" s="145">
        <f>+C11+D11</f>
        <v>62417.130000000005</v>
      </c>
      <c r="H11" s="66">
        <f>G11*24.2%</f>
        <v>15104.945460000001</v>
      </c>
      <c r="I11" s="66">
        <f>G11*7.1%*80%</f>
        <v>3545.2929839999997</v>
      </c>
      <c r="J11" s="66">
        <f>G11*8.5%</f>
        <v>5305.4560500000007</v>
      </c>
      <c r="K11" s="154">
        <f>+ROUND(+G11+H11+I11+J11,2)</f>
        <v>86372.82</v>
      </c>
      <c r="L11" s="216"/>
      <c r="M11" s="216"/>
      <c r="N11" s="216"/>
      <c r="O11" s="160">
        <f>+ROUND(+(L11+M11+N11)*K11,2)</f>
        <v>0</v>
      </c>
    </row>
    <row r="12" spans="1:15" ht="18" customHeight="1" x14ac:dyDescent="0.25">
      <c r="A12" s="276"/>
      <c r="B12" s="23" t="s">
        <v>8</v>
      </c>
      <c r="C12" s="70">
        <v>47015.77</v>
      </c>
      <c r="D12" s="71">
        <f>139.22*13</f>
        <v>1809.86</v>
      </c>
      <c r="E12" s="29"/>
      <c r="F12" s="100"/>
      <c r="G12" s="145">
        <f>+C12+D12</f>
        <v>48825.63</v>
      </c>
      <c r="H12" s="66">
        <f>G12*24.2%</f>
        <v>11815.802459999999</v>
      </c>
      <c r="I12" s="66">
        <f>G12*7.1%*80%</f>
        <v>2773.2957839999999</v>
      </c>
      <c r="J12" s="66">
        <f>G12*8.5%</f>
        <v>4150.1785499999996</v>
      </c>
      <c r="K12" s="154">
        <f>+ROUND(+G12+H12+I12+J12,2)</f>
        <v>67564.91</v>
      </c>
      <c r="L12" s="270">
        <v>4</v>
      </c>
      <c r="M12" s="270"/>
      <c r="N12" s="216"/>
      <c r="O12" s="160">
        <f>+ROUND(+(L12+M12+N12)*K12,2)</f>
        <v>270259.64</v>
      </c>
    </row>
    <row r="13" spans="1:15" ht="15" customHeight="1" x14ac:dyDescent="0.25">
      <c r="A13" s="26"/>
      <c r="B13" s="27"/>
      <c r="C13" s="92"/>
      <c r="D13" s="92"/>
      <c r="E13" s="92"/>
      <c r="F13" s="92"/>
      <c r="G13" s="92"/>
      <c r="H13" s="92"/>
      <c r="I13" s="92"/>
      <c r="J13" s="92"/>
      <c r="K13" s="92"/>
      <c r="L13" s="217"/>
      <c r="M13" s="217"/>
      <c r="N13" s="217"/>
      <c r="O13" s="92"/>
    </row>
    <row r="14" spans="1:15" ht="101.25" customHeight="1" x14ac:dyDescent="0.25">
      <c r="A14" s="275" t="s">
        <v>9</v>
      </c>
      <c r="B14" s="28"/>
      <c r="C14" s="22" t="s">
        <v>10</v>
      </c>
      <c r="D14" s="22" t="s">
        <v>148</v>
      </c>
      <c r="E14" s="22" t="s">
        <v>33</v>
      </c>
      <c r="F14" s="22" t="s">
        <v>34</v>
      </c>
      <c r="G14" s="22" t="s">
        <v>11</v>
      </c>
      <c r="H14" s="22" t="s">
        <v>35</v>
      </c>
      <c r="I14" s="22"/>
      <c r="J14" s="22"/>
      <c r="K14" s="119" t="s">
        <v>36</v>
      </c>
      <c r="L14" s="218" t="s">
        <v>181</v>
      </c>
      <c r="M14" s="218" t="s">
        <v>100</v>
      </c>
      <c r="N14" s="218" t="s">
        <v>101</v>
      </c>
      <c r="O14" s="155" t="s">
        <v>48</v>
      </c>
    </row>
    <row r="15" spans="1:15" ht="18" customHeight="1" x14ac:dyDescent="0.25">
      <c r="A15" s="276"/>
      <c r="B15" s="29" t="s">
        <v>12</v>
      </c>
      <c r="C15" s="65">
        <v>35000</v>
      </c>
      <c r="D15" s="65">
        <f>103.64*13</f>
        <v>1347.32</v>
      </c>
      <c r="E15" s="65"/>
      <c r="F15" s="65"/>
      <c r="G15" s="65">
        <f>+C15+D15+E15+F15</f>
        <v>36347.32</v>
      </c>
      <c r="H15" s="65">
        <f>+(C15+D15+E15)*38.38%+(F15*32.7%)</f>
        <v>13950.101416000001</v>
      </c>
      <c r="I15" s="163"/>
      <c r="J15" s="65"/>
      <c r="K15" s="154" t="str">
        <f>+IF(E15&lt;&gt;0,+ROUND(+G15+H15+I15+J15,2),"0")</f>
        <v>0</v>
      </c>
      <c r="L15" s="67"/>
      <c r="M15" s="67"/>
      <c r="N15" s="218"/>
      <c r="O15" s="160">
        <f>+ROUND(+(L15+M15+N15)*K15,2)</f>
        <v>0</v>
      </c>
    </row>
    <row r="16" spans="1:15" ht="18" customHeight="1" x14ac:dyDescent="0.25">
      <c r="A16" s="276"/>
      <c r="B16" s="29" t="s">
        <v>167</v>
      </c>
      <c r="C16" s="22"/>
      <c r="D16" s="22"/>
      <c r="E16" s="22"/>
      <c r="F16" s="22"/>
      <c r="G16" s="22"/>
      <c r="H16" s="22"/>
      <c r="I16" s="22"/>
      <c r="J16" s="22"/>
      <c r="K16" s="154"/>
      <c r="L16" s="218"/>
      <c r="M16" s="218"/>
      <c r="N16" s="218"/>
      <c r="O16" s="160">
        <f>+ROUND(+(L16+M16+N16)*K16,2)</f>
        <v>0</v>
      </c>
    </row>
    <row r="17" spans="1:15" ht="15" customHeight="1" x14ac:dyDescent="0.25">
      <c r="A17" s="276"/>
      <c r="B17" s="27"/>
      <c r="C17" s="92"/>
      <c r="D17" s="92"/>
      <c r="E17" s="92"/>
      <c r="F17" s="92"/>
      <c r="G17" s="92"/>
      <c r="H17" s="92"/>
      <c r="I17" s="92"/>
      <c r="J17" s="92"/>
      <c r="K17" s="92"/>
      <c r="L17" s="217"/>
      <c r="M17" s="217"/>
      <c r="N17" s="217"/>
      <c r="O17" s="92"/>
    </row>
    <row r="18" spans="1:15" ht="96" customHeight="1" x14ac:dyDescent="0.25">
      <c r="A18" s="276"/>
      <c r="B18" s="28"/>
      <c r="C18" s="22" t="s">
        <v>37</v>
      </c>
      <c r="D18" s="22" t="s">
        <v>149</v>
      </c>
      <c r="E18" s="22" t="s">
        <v>38</v>
      </c>
      <c r="F18" s="22" t="s">
        <v>72</v>
      </c>
      <c r="G18" s="22" t="s">
        <v>39</v>
      </c>
      <c r="H18" s="22" t="s">
        <v>29</v>
      </c>
      <c r="I18" s="22" t="s">
        <v>40</v>
      </c>
      <c r="J18" s="22" t="s">
        <v>41</v>
      </c>
      <c r="K18" s="119" t="s">
        <v>42</v>
      </c>
      <c r="L18" s="218" t="s">
        <v>181</v>
      </c>
      <c r="M18" s="218" t="s">
        <v>100</v>
      </c>
      <c r="N18" s="218" t="s">
        <v>101</v>
      </c>
      <c r="O18" s="155" t="s">
        <v>48</v>
      </c>
    </row>
    <row r="19" spans="1:15" ht="18" customHeight="1" x14ac:dyDescent="0.25">
      <c r="A19" s="276"/>
      <c r="B19" s="29" t="s">
        <v>13</v>
      </c>
      <c r="C19" s="83">
        <v>23501.93</v>
      </c>
      <c r="D19" s="84">
        <f>75.38*12</f>
        <v>904.56</v>
      </c>
      <c r="E19" s="84"/>
      <c r="F19" s="85">
        <f>+ROUND((C19+D19+E19)/12,2)</f>
        <v>2033.87</v>
      </c>
      <c r="G19" s="95">
        <f>+F19+D19+C19+E19</f>
        <v>26440.36</v>
      </c>
      <c r="H19" s="80">
        <f t="shared" ref="H19:H25" si="0">G19*24.2%</f>
        <v>6398.5671199999997</v>
      </c>
      <c r="I19" s="80">
        <f>G19*7.1%*80%</f>
        <v>1501.8124479999999</v>
      </c>
      <c r="J19" s="80">
        <f>G19*8.5%</f>
        <v>2247.4306000000001</v>
      </c>
      <c r="K19" s="154">
        <f>+ROUND(+G19+H19+I19+J19,2)</f>
        <v>36588.17</v>
      </c>
      <c r="L19" s="225">
        <v>37</v>
      </c>
      <c r="M19" s="225"/>
      <c r="N19" s="216"/>
      <c r="O19" s="160">
        <f>+ROUND(+(L19+M19+N19)*K19,2)</f>
        <v>1353762.29</v>
      </c>
    </row>
    <row r="20" spans="1:15" ht="18" customHeight="1" x14ac:dyDescent="0.25">
      <c r="A20" s="276"/>
      <c r="B20" s="29" t="s">
        <v>20</v>
      </c>
      <c r="C20" s="80"/>
      <c r="D20" s="80"/>
      <c r="E20" s="80"/>
      <c r="F20" s="80"/>
      <c r="G20" s="80"/>
      <c r="H20" s="80"/>
      <c r="I20" s="80"/>
      <c r="J20" s="80"/>
      <c r="K20" s="142">
        <f>+K19-K22</f>
        <v>6460.8899999999994</v>
      </c>
      <c r="L20" s="225"/>
      <c r="M20" s="225"/>
      <c r="N20" s="216"/>
      <c r="O20" s="160">
        <f>+ROUND(+(L20+M20+N20)*K20,2)</f>
        <v>0</v>
      </c>
    </row>
    <row r="21" spans="1:15" ht="15" customHeight="1" x14ac:dyDescent="0.25">
      <c r="A21" s="276"/>
      <c r="B21" s="30"/>
      <c r="C21" s="86"/>
      <c r="D21" s="87"/>
      <c r="E21" s="87"/>
      <c r="F21" s="86"/>
      <c r="G21" s="86"/>
      <c r="H21" s="86"/>
      <c r="I21" s="86"/>
      <c r="J21" s="86"/>
      <c r="K21" s="86"/>
      <c r="L21" s="271"/>
      <c r="M21" s="271"/>
      <c r="N21" s="219"/>
      <c r="O21" s="86"/>
    </row>
    <row r="22" spans="1:15" ht="18" customHeight="1" x14ac:dyDescent="0.25">
      <c r="A22" s="276"/>
      <c r="B22" s="29" t="s">
        <v>14</v>
      </c>
      <c r="C22" s="83">
        <v>19351.97</v>
      </c>
      <c r="D22" s="84">
        <f>62.06*12</f>
        <v>744.72</v>
      </c>
      <c r="E22" s="84"/>
      <c r="F22" s="85">
        <f>+ROUND((C22+D22+E22)/12,2)</f>
        <v>1674.72</v>
      </c>
      <c r="G22" s="95">
        <f>+F22+D22+C22+E22</f>
        <v>21771.41</v>
      </c>
      <c r="H22" s="80">
        <f t="shared" si="0"/>
        <v>5268.6812199999995</v>
      </c>
      <c r="I22" s="80">
        <f>G22*7.1%*80%</f>
        <v>1236.616088</v>
      </c>
      <c r="J22" s="80">
        <f>G22*8.5%</f>
        <v>1850.5698500000001</v>
      </c>
      <c r="K22" s="154">
        <f>+ROUND(+G22+H22+I22+J22,2)</f>
        <v>30127.279999999999</v>
      </c>
      <c r="L22" s="225">
        <v>45</v>
      </c>
      <c r="M22" s="225"/>
      <c r="N22" s="216"/>
      <c r="O22" s="160">
        <f>+ROUND(+(L22+M22+N22)*K22,2)</f>
        <v>1355727.6</v>
      </c>
    </row>
    <row r="23" spans="1:15" ht="18" customHeight="1" x14ac:dyDescent="0.25">
      <c r="A23" s="276"/>
      <c r="B23" s="29" t="s">
        <v>21</v>
      </c>
      <c r="C23" s="83"/>
      <c r="D23" s="84"/>
      <c r="E23" s="84"/>
      <c r="F23" s="85"/>
      <c r="G23" s="95"/>
      <c r="H23" s="80"/>
      <c r="I23" s="80"/>
      <c r="J23" s="80"/>
      <c r="K23" s="142">
        <f>+K22-K25</f>
        <v>1496.25</v>
      </c>
      <c r="L23" s="216"/>
      <c r="M23" s="216"/>
      <c r="N23" s="216"/>
      <c r="O23" s="160">
        <f>+ROUND(+(L23+M23+N23)*K23,2)</f>
        <v>0</v>
      </c>
    </row>
    <row r="24" spans="1:15" ht="15" customHeight="1" x14ac:dyDescent="0.25">
      <c r="A24" s="276"/>
      <c r="B24" s="32"/>
      <c r="C24" s="87"/>
      <c r="D24" s="89"/>
      <c r="E24" s="87"/>
      <c r="F24" s="87"/>
      <c r="G24" s="86"/>
      <c r="H24" s="89"/>
      <c r="I24" s="89"/>
      <c r="J24" s="89"/>
      <c r="K24" s="89"/>
      <c r="L24" s="220"/>
      <c r="M24" s="220"/>
      <c r="N24" s="220"/>
      <c r="O24" s="89"/>
    </row>
    <row r="25" spans="1:15" ht="18" customHeight="1" x14ac:dyDescent="0.25">
      <c r="A25" s="276"/>
      <c r="B25" s="29" t="s">
        <v>15</v>
      </c>
      <c r="C25" s="83">
        <v>18390.84</v>
      </c>
      <c r="D25" s="84">
        <f>58.98*12</f>
        <v>707.76</v>
      </c>
      <c r="E25" s="84"/>
      <c r="F25" s="85">
        <f>+ROUND((C25+D25+E25)/12,2)</f>
        <v>1591.55</v>
      </c>
      <c r="G25" s="95">
        <f>+F25+D25+C25+E25</f>
        <v>20690.150000000001</v>
      </c>
      <c r="H25" s="80">
        <f t="shared" si="0"/>
        <v>5007.0163000000002</v>
      </c>
      <c r="I25" s="80">
        <f>G25*7.1%*80%</f>
        <v>1175.2005200000001</v>
      </c>
      <c r="J25" s="80">
        <f>G25*8.5%</f>
        <v>1758.6627500000002</v>
      </c>
      <c r="K25" s="154">
        <f>+ROUND(+G25+H25+I25+J25,2)</f>
        <v>28631.03</v>
      </c>
      <c r="L25" s="216"/>
      <c r="M25" s="216"/>
      <c r="N25" s="216"/>
      <c r="O25" s="160">
        <f>+ROUND(+(L25+M25+N25)*K25,2)</f>
        <v>0</v>
      </c>
    </row>
    <row r="26" spans="1:15" ht="15" customHeight="1" x14ac:dyDescent="0.25">
      <c r="A26" s="277"/>
      <c r="B26" s="30"/>
      <c r="C26" s="86"/>
      <c r="D26" s="87"/>
      <c r="E26" s="87"/>
      <c r="F26" s="86"/>
      <c r="G26" s="86"/>
      <c r="H26" s="89"/>
      <c r="I26" s="89"/>
      <c r="J26" s="89"/>
      <c r="K26" s="89"/>
      <c r="L26" s="220"/>
      <c r="M26" s="220"/>
      <c r="N26" s="220"/>
      <c r="O26" s="89"/>
    </row>
    <row r="27" spans="1:15" ht="33.75" customHeight="1" x14ac:dyDescent="0.3">
      <c r="B27"/>
      <c r="C27"/>
      <c r="D27" s="7"/>
      <c r="E27" s="7"/>
      <c r="F27"/>
      <c r="G27"/>
      <c r="H27"/>
      <c r="I27"/>
      <c r="J27" s="7"/>
      <c r="K27" s="162" t="s">
        <v>16</v>
      </c>
      <c r="L27" s="221">
        <f>+SUM(L7:L26)</f>
        <v>91</v>
      </c>
      <c r="M27" s="221">
        <f>+SUM(M7:M26)</f>
        <v>0</v>
      </c>
      <c r="N27" s="222">
        <f>+SUM(N7:N26)</f>
        <v>0</v>
      </c>
      <c r="O27" s="149" t="e">
        <f>+SUM(O7:O26)</f>
        <v>#VALUE!</v>
      </c>
    </row>
    <row r="28" spans="1:15" ht="24.6" customHeight="1" x14ac:dyDescent="0.25">
      <c r="B28"/>
      <c r="C28"/>
      <c r="D28"/>
      <c r="E28"/>
      <c r="F28"/>
      <c r="G28"/>
      <c r="H28"/>
      <c r="I28"/>
      <c r="J28"/>
      <c r="K28"/>
      <c r="L28" s="37"/>
      <c r="N28" s="4"/>
      <c r="O28" s="96" t="s">
        <v>22</v>
      </c>
    </row>
    <row r="29" spans="1:15" ht="48" customHeight="1" x14ac:dyDescent="0.25">
      <c r="B29"/>
      <c r="C29"/>
      <c r="D29"/>
      <c r="E29"/>
      <c r="F29"/>
      <c r="G29"/>
      <c r="H29"/>
      <c r="I29"/>
      <c r="J29"/>
      <c r="K29"/>
      <c r="L29" s="37"/>
      <c r="N29" s="150" t="s">
        <v>51</v>
      </c>
      <c r="O29" s="151" t="e">
        <f>+ROUND(+($L$11*$K$11)+($K$12*$L$12)+($K$19*$L$19)+($K$20*$L$20)+($K$22*$L$22)+($K$23*$L$23)+($K$25*$L$25)+($K$15*$L$15)+($K$16*$L$16)+($K$8*$L$8)+($K$7*$L$7),2)</f>
        <v>#VALUE!</v>
      </c>
    </row>
    <row r="30" spans="1:15" ht="69.75" customHeight="1" x14ac:dyDescent="0.25">
      <c r="B30"/>
      <c r="C30"/>
      <c r="D30"/>
      <c r="E30"/>
      <c r="F30"/>
      <c r="G30"/>
      <c r="H30"/>
      <c r="I30"/>
      <c r="J30"/>
      <c r="K30"/>
      <c r="L30" s="37"/>
      <c r="N30" s="150" t="s">
        <v>49</v>
      </c>
      <c r="O30" s="151">
        <f>+ROUND(($M$11*$K$11)+($K$12*$M$12)+($K$19*$M$19)+($K$20*$M$20)+($K$22*$M$22)+($K$23*$M$23)+($K$25*$M$25)+($K$15*$M$15)+($K$16*$M$16)+($K$7*$M$7)+($K$8*$M$8),2)</f>
        <v>0</v>
      </c>
    </row>
    <row r="31" spans="1:15" ht="34.5" customHeight="1" x14ac:dyDescent="0.25">
      <c r="B31"/>
      <c r="C31"/>
      <c r="D31"/>
      <c r="E31" s="33"/>
      <c r="F31" s="33"/>
      <c r="G31" s="33"/>
      <c r="H31" s="33"/>
      <c r="I31" s="33"/>
      <c r="J31" s="33"/>
      <c r="K31" s="33"/>
      <c r="L31" s="37"/>
      <c r="N31" s="150" t="s">
        <v>50</v>
      </c>
      <c r="O31" s="151">
        <f>+ROUND(($N$11*$K$11)+($K$12*$N$12)+($K$19*$N$19)+($K$20*$N$20)+($K$22*$N$22)+($K$23*$N$23)+($K$25*$N$25)+($K$15*$N$15)+($K$16*$N$16)+($K$7*$N$7)+($K$8*$N$8),2)</f>
        <v>0</v>
      </c>
    </row>
    <row r="34" spans="1:15" ht="19.899999999999999" customHeight="1" x14ac:dyDescent="0.25">
      <c r="A34" s="358" t="s">
        <v>62</v>
      </c>
      <c r="B34" s="358"/>
      <c r="C34" s="358"/>
      <c r="D34" s="358"/>
      <c r="E34" s="358"/>
      <c r="F34" s="358"/>
      <c r="G34" s="358"/>
      <c r="H34" s="358"/>
      <c r="I34" s="358"/>
      <c r="J34" s="358"/>
      <c r="K34" s="358"/>
      <c r="L34" s="358"/>
      <c r="M34" s="358"/>
      <c r="N34" s="358"/>
      <c r="O34" s="358"/>
    </row>
    <row r="35" spans="1:15" ht="19.899999999999999" customHeight="1" x14ac:dyDescent="0.25">
      <c r="A35" s="359" t="s">
        <v>102</v>
      </c>
      <c r="B35" s="359"/>
      <c r="C35" s="359"/>
      <c r="D35" s="359"/>
      <c r="E35" s="359"/>
      <c r="F35" s="359"/>
      <c r="G35" s="359"/>
      <c r="H35" s="359"/>
      <c r="I35" s="359"/>
      <c r="J35" s="359"/>
      <c r="K35" s="359"/>
      <c r="L35" s="359"/>
      <c r="M35" s="359"/>
      <c r="N35" s="359"/>
      <c r="O35" s="359"/>
    </row>
    <row r="36" spans="1:15" ht="19.899999999999999" customHeight="1" x14ac:dyDescent="0.25">
      <c r="A36" s="359" t="s">
        <v>97</v>
      </c>
      <c r="B36" s="359"/>
      <c r="C36" s="359"/>
      <c r="D36" s="359"/>
      <c r="E36" s="359"/>
      <c r="F36" s="359"/>
      <c r="G36" s="359"/>
      <c r="H36" s="359"/>
      <c r="I36" s="359"/>
      <c r="J36" s="359"/>
      <c r="K36" s="359"/>
      <c r="L36" s="359"/>
      <c r="M36" s="359"/>
      <c r="N36" s="359"/>
      <c r="O36" s="359"/>
    </row>
    <row r="37" spans="1:15" ht="50.25" customHeight="1" x14ac:dyDescent="0.25">
      <c r="A37" s="360" t="s">
        <v>103</v>
      </c>
      <c r="B37" s="360"/>
      <c r="C37" s="360"/>
      <c r="D37" s="360"/>
      <c r="E37" s="360"/>
      <c r="F37" s="360"/>
      <c r="G37" s="360"/>
      <c r="H37" s="360"/>
      <c r="I37" s="360"/>
      <c r="J37" s="360"/>
      <c r="K37" s="360"/>
      <c r="L37" s="360"/>
      <c r="M37" s="360"/>
      <c r="N37" s="360"/>
      <c r="O37" s="360"/>
    </row>
    <row r="38" spans="1:15" ht="50.25" customHeight="1" x14ac:dyDescent="0.25">
      <c r="A38" s="361" t="s">
        <v>104</v>
      </c>
      <c r="B38" s="362"/>
      <c r="C38" s="362"/>
      <c r="D38" s="362"/>
      <c r="E38" s="362"/>
      <c r="F38" s="362"/>
      <c r="G38" s="362"/>
      <c r="H38" s="362"/>
      <c r="I38" s="362"/>
      <c r="J38" s="362"/>
      <c r="K38" s="362"/>
      <c r="L38" s="362"/>
      <c r="M38" s="362"/>
      <c r="N38" s="362"/>
      <c r="O38" s="363"/>
    </row>
    <row r="39" spans="1:15" s="123" customFormat="1" ht="62.25" customHeight="1" x14ac:dyDescent="0.25">
      <c r="A39" s="360" t="s">
        <v>105</v>
      </c>
      <c r="B39" s="360"/>
      <c r="C39" s="360"/>
      <c r="D39" s="360"/>
      <c r="E39" s="360"/>
      <c r="F39" s="360"/>
      <c r="G39" s="360"/>
      <c r="H39" s="360"/>
      <c r="I39" s="360"/>
      <c r="J39" s="360"/>
      <c r="K39" s="360"/>
      <c r="L39" s="360"/>
      <c r="M39" s="360"/>
      <c r="N39" s="360"/>
      <c r="O39" s="360"/>
    </row>
    <row r="40" spans="1:15" x14ac:dyDescent="0.25">
      <c r="A40" s="357" t="s">
        <v>166</v>
      </c>
      <c r="B40" s="357"/>
      <c r="C40" s="357"/>
      <c r="D40" s="357"/>
      <c r="E40" s="357"/>
      <c r="F40" s="357"/>
      <c r="G40" s="357"/>
      <c r="H40" s="357"/>
      <c r="I40" s="357"/>
      <c r="J40" s="357"/>
      <c r="K40" s="357"/>
      <c r="L40" s="357"/>
      <c r="M40" s="357"/>
      <c r="N40" s="357"/>
      <c r="O40" s="357"/>
    </row>
  </sheetData>
  <sheetProtection selectLockedCells="1" selectUnlockedCells="1"/>
  <mergeCells count="15">
    <mergeCell ref="A40:O40"/>
    <mergeCell ref="A39:O39"/>
    <mergeCell ref="A14:A26"/>
    <mergeCell ref="A1:C1"/>
    <mergeCell ref="I1:L1"/>
    <mergeCell ref="A2:C2"/>
    <mergeCell ref="A3:C3"/>
    <mergeCell ref="A5:O5"/>
    <mergeCell ref="A10:A12"/>
    <mergeCell ref="A38:O38"/>
    <mergeCell ref="A34:O34"/>
    <mergeCell ref="A35:O35"/>
    <mergeCell ref="A36:O36"/>
    <mergeCell ref="A37:O37"/>
    <mergeCell ref="A6:A8"/>
  </mergeCells>
  <pageMargins left="0.45" right="0.47013888888888888" top="0.62013888888888891" bottom="0.47013888888888888" header="0.51180555555555551" footer="0.51180555555555551"/>
  <pageSetup paperSize="9" scale="3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13</vt:i4>
      </vt:variant>
      <vt:variant>
        <vt:lpstr>Intervalli denominati</vt:lpstr>
      </vt:variant>
      <vt:variant>
        <vt:i4>1</vt:i4>
      </vt:variant>
    </vt:vector>
  </HeadingPairs>
  <TitlesOfParts>
    <vt:vector size="14" baseType="lpstr">
      <vt:lpstr>Tab.1 valore finanziario D.O.</vt:lpstr>
      <vt:lpstr>Tab. 2  presenti in servizio</vt:lpstr>
      <vt:lpstr>Tab. 3.1  Cessati anno 2024</vt:lpstr>
      <vt:lpstr>Tab. 3.2  Cessati anno 2025</vt:lpstr>
      <vt:lpstr>Tab. 3.3  Cessati anno 2026</vt:lpstr>
      <vt:lpstr>Tab. 3.4  Cessati anno 2027</vt:lpstr>
      <vt:lpstr>Tab 4.1 Bandire e assumere 2025</vt:lpstr>
      <vt:lpstr>Tab. 4.2 Assunzioni  2025</vt:lpstr>
      <vt:lpstr>Tab. 4.3 Assunzioni 2026</vt:lpstr>
      <vt:lpstr>Tab. 4.4 Assunzioni  2027</vt:lpstr>
      <vt:lpstr>Tab.4.5 solo bandire  25 26 </vt:lpstr>
      <vt:lpstr>Tab. 5 Comandati out</vt:lpstr>
      <vt:lpstr>Tab. 6 Verifica tetto spesa</vt:lpstr>
      <vt:lpstr>'Tab. 4.2 Assunzioni  2025'!Area_stampa</vt:lpstr>
    </vt:vector>
  </TitlesOfParts>
  <Company>Ministero Economia e Finanze - RGS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Cinti</dc:creator>
  <cp:lastModifiedBy>Nunzio Pepe</cp:lastModifiedBy>
  <cp:lastPrinted>2024-12-16T08:05:09Z</cp:lastPrinted>
  <dcterms:created xsi:type="dcterms:W3CDTF">2023-05-11T09:15:36Z</dcterms:created>
  <dcterms:modified xsi:type="dcterms:W3CDTF">2024-12-16T08:05:12Z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2023-11-27T11:46:15Z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002679b6-28a1-46fb-bdd3-db2817607f3f</vt:lpwstr>
  </property>
  <property fmtid="{D5CDD505-2E9C-101B-9397-08002B2CF9AE}" pid="8" name="MSIP_Label_5097a60d-5525-435b-8989-8eb48ac0c8cd_ContentBits">
    <vt:lpwstr>0</vt:lpwstr>
  </property>
</Properties>
</file>