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a.baccaille\Desktop\PIANTE ORGANICHE NEW\Materiale per Gabinetto\"/>
    </mc:Choice>
  </mc:AlternateContent>
  <xr:revisionPtr revIDLastSave="0" documentId="8_{B392AD44-6984-4AAC-B1F0-4CCE9B0A1E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GM" sheetId="5" r:id="rId1"/>
    <sheet name="COMin" sheetId="2" r:id="rId2"/>
    <sheet name="CDP" sheetId="6" r:id="rId3"/>
    <sheet name="CPA" sheetId="1" r:id="rId4"/>
    <sheet name="IPM" sheetId="3" r:id="rId5"/>
    <sheet name="USSM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5" l="1"/>
  <c r="AD36" i="9" l="1"/>
  <c r="AC36" i="9"/>
  <c r="AE36" i="9" s="1"/>
  <c r="AA36" i="9"/>
  <c r="Z36" i="9"/>
  <c r="W36" i="9"/>
  <c r="U36" i="9"/>
  <c r="R36" i="9"/>
  <c r="P36" i="9"/>
  <c r="M36" i="9"/>
  <c r="K36" i="9"/>
  <c r="H36" i="9"/>
  <c r="F36" i="9"/>
  <c r="C36" i="9"/>
  <c r="AD34" i="9"/>
  <c r="AC34" i="9"/>
  <c r="AE34" i="9" s="1"/>
  <c r="AA34" i="9"/>
  <c r="AB34" i="9" s="1"/>
  <c r="Z34" i="9"/>
  <c r="W34" i="9"/>
  <c r="U34" i="9"/>
  <c r="R34" i="9"/>
  <c r="P34" i="9"/>
  <c r="M34" i="9"/>
  <c r="K34" i="9"/>
  <c r="H34" i="9"/>
  <c r="F34" i="9"/>
  <c r="C34" i="9"/>
  <c r="AD33" i="9"/>
  <c r="AC33" i="9"/>
  <c r="AA33" i="9"/>
  <c r="Z33" i="9"/>
  <c r="W33" i="9"/>
  <c r="U33" i="9"/>
  <c r="R33" i="9"/>
  <c r="P33" i="9"/>
  <c r="M33" i="9"/>
  <c r="K33" i="9"/>
  <c r="H33" i="9"/>
  <c r="F33" i="9"/>
  <c r="C33" i="9"/>
  <c r="AD32" i="9"/>
  <c r="AC32" i="9"/>
  <c r="AA32" i="9"/>
  <c r="AB32" i="9" s="1"/>
  <c r="Z32" i="9"/>
  <c r="W32" i="9"/>
  <c r="U32" i="9"/>
  <c r="R32" i="9"/>
  <c r="P32" i="9"/>
  <c r="M32" i="9"/>
  <c r="K32" i="9"/>
  <c r="H32" i="9"/>
  <c r="F32" i="9"/>
  <c r="C32" i="9"/>
  <c r="AD31" i="9"/>
  <c r="AC31" i="9"/>
  <c r="AA31" i="9"/>
  <c r="Z31" i="9"/>
  <c r="W31" i="9"/>
  <c r="U31" i="9"/>
  <c r="R31" i="9"/>
  <c r="P31" i="9"/>
  <c r="M31" i="9"/>
  <c r="K31" i="9"/>
  <c r="H31" i="9"/>
  <c r="F31" i="9"/>
  <c r="C31" i="9"/>
  <c r="AD30" i="9"/>
  <c r="AC30" i="9"/>
  <c r="AE30" i="9" s="1"/>
  <c r="AA30" i="9"/>
  <c r="AB30" i="9" s="1"/>
  <c r="Z30" i="9"/>
  <c r="W30" i="9"/>
  <c r="U30" i="9"/>
  <c r="R30" i="9"/>
  <c r="P30" i="9"/>
  <c r="M30" i="9"/>
  <c r="K30" i="9"/>
  <c r="H30" i="9"/>
  <c r="F30" i="9"/>
  <c r="C30" i="9"/>
  <c r="AD29" i="9"/>
  <c r="AC29" i="9"/>
  <c r="AA29" i="9"/>
  <c r="Z29" i="9"/>
  <c r="W29" i="9"/>
  <c r="U29" i="9"/>
  <c r="R29" i="9"/>
  <c r="P29" i="9"/>
  <c r="M29" i="9"/>
  <c r="K29" i="9"/>
  <c r="H29" i="9"/>
  <c r="F29" i="9"/>
  <c r="C29" i="9"/>
  <c r="AD28" i="9"/>
  <c r="AC28" i="9"/>
  <c r="AA28" i="9"/>
  <c r="AB28" i="9" s="1"/>
  <c r="Z28" i="9"/>
  <c r="W28" i="9"/>
  <c r="U28" i="9"/>
  <c r="R28" i="9"/>
  <c r="P28" i="9"/>
  <c r="M28" i="9"/>
  <c r="K28" i="9"/>
  <c r="H28" i="9"/>
  <c r="F28" i="9"/>
  <c r="C28" i="9"/>
  <c r="AD27" i="9"/>
  <c r="AC27" i="9"/>
  <c r="AA27" i="9"/>
  <c r="Z27" i="9"/>
  <c r="W27" i="9"/>
  <c r="U27" i="9"/>
  <c r="R27" i="9"/>
  <c r="P27" i="9"/>
  <c r="M27" i="9"/>
  <c r="K27" i="9"/>
  <c r="H27" i="9"/>
  <c r="F27" i="9"/>
  <c r="C27" i="9"/>
  <c r="AD26" i="9"/>
  <c r="AC26" i="9"/>
  <c r="AE26" i="9" s="1"/>
  <c r="AA26" i="9"/>
  <c r="AB26" i="9" s="1"/>
  <c r="Z26" i="9"/>
  <c r="W26" i="9"/>
  <c r="U26" i="9"/>
  <c r="R26" i="9"/>
  <c r="P26" i="9"/>
  <c r="M26" i="9"/>
  <c r="K26" i="9"/>
  <c r="H26" i="9"/>
  <c r="F26" i="9"/>
  <c r="C26" i="9"/>
  <c r="AD25" i="9"/>
  <c r="AC25" i="9"/>
  <c r="AA25" i="9"/>
  <c r="Z25" i="9"/>
  <c r="W25" i="9"/>
  <c r="U25" i="9"/>
  <c r="R25" i="9"/>
  <c r="P25" i="9"/>
  <c r="M25" i="9"/>
  <c r="K25" i="9"/>
  <c r="H25" i="9"/>
  <c r="F25" i="9"/>
  <c r="C25" i="9"/>
  <c r="AD24" i="9"/>
  <c r="AC24" i="9"/>
  <c r="AA24" i="9"/>
  <c r="AB24" i="9" s="1"/>
  <c r="Z24" i="9"/>
  <c r="W24" i="9"/>
  <c r="U24" i="9"/>
  <c r="R24" i="9"/>
  <c r="P24" i="9"/>
  <c r="M24" i="9"/>
  <c r="K24" i="9"/>
  <c r="H24" i="9"/>
  <c r="F24" i="9"/>
  <c r="C24" i="9"/>
  <c r="AD23" i="9"/>
  <c r="AC23" i="9"/>
  <c r="AA23" i="9"/>
  <c r="Z23" i="9"/>
  <c r="W23" i="9"/>
  <c r="U23" i="9"/>
  <c r="R23" i="9"/>
  <c r="P23" i="9"/>
  <c r="M23" i="9"/>
  <c r="K23" i="9"/>
  <c r="H23" i="9"/>
  <c r="F23" i="9"/>
  <c r="C23" i="9"/>
  <c r="AD22" i="9"/>
  <c r="AC22" i="9"/>
  <c r="AE22" i="9" s="1"/>
  <c r="AA22" i="9"/>
  <c r="AB22" i="9" s="1"/>
  <c r="Z22" i="9"/>
  <c r="W22" i="9"/>
  <c r="U22" i="9"/>
  <c r="R22" i="9"/>
  <c r="P22" i="9"/>
  <c r="M22" i="9"/>
  <c r="K22" i="9"/>
  <c r="H22" i="9"/>
  <c r="F22" i="9"/>
  <c r="C22" i="9"/>
  <c r="AD21" i="9"/>
  <c r="AC21" i="9"/>
  <c r="AA21" i="9"/>
  <c r="Z21" i="9"/>
  <c r="W21" i="9"/>
  <c r="U21" i="9"/>
  <c r="R21" i="9"/>
  <c r="P21" i="9"/>
  <c r="M21" i="9"/>
  <c r="K21" i="9"/>
  <c r="H21" i="9"/>
  <c r="F21" i="9"/>
  <c r="C21" i="9"/>
  <c r="AD20" i="9"/>
  <c r="AC20" i="9"/>
  <c r="AA20" i="9"/>
  <c r="AB20" i="9" s="1"/>
  <c r="Z20" i="9"/>
  <c r="W20" i="9"/>
  <c r="U20" i="9"/>
  <c r="R20" i="9"/>
  <c r="P20" i="9"/>
  <c r="M20" i="9"/>
  <c r="K20" i="9"/>
  <c r="H20" i="9"/>
  <c r="F20" i="9"/>
  <c r="C20" i="9"/>
  <c r="AD19" i="9"/>
  <c r="AC19" i="9"/>
  <c r="AE19" i="9" s="1"/>
  <c r="AA19" i="9"/>
  <c r="Z19" i="9"/>
  <c r="W19" i="9"/>
  <c r="U19" i="9"/>
  <c r="R19" i="9"/>
  <c r="P19" i="9"/>
  <c r="M19" i="9"/>
  <c r="K19" i="9"/>
  <c r="H19" i="9"/>
  <c r="F19" i="9"/>
  <c r="C19" i="9"/>
  <c r="AD18" i="9"/>
  <c r="AC18" i="9"/>
  <c r="AE18" i="9" s="1"/>
  <c r="AA18" i="9"/>
  <c r="AB18" i="9" s="1"/>
  <c r="Z18" i="9"/>
  <c r="W18" i="9"/>
  <c r="U18" i="9"/>
  <c r="R18" i="9"/>
  <c r="P18" i="9"/>
  <c r="M18" i="9"/>
  <c r="K18" i="9"/>
  <c r="H18" i="9"/>
  <c r="F18" i="9"/>
  <c r="C18" i="9"/>
  <c r="AD17" i="9"/>
  <c r="AC17" i="9"/>
  <c r="AA17" i="9"/>
  <c r="Z17" i="9"/>
  <c r="W17" i="9"/>
  <c r="U17" i="9"/>
  <c r="R17" i="9"/>
  <c r="P17" i="9"/>
  <c r="M17" i="9"/>
  <c r="K17" i="9"/>
  <c r="H17" i="9"/>
  <c r="F17" i="9"/>
  <c r="C17" i="9"/>
  <c r="AD16" i="9"/>
  <c r="AC16" i="9"/>
  <c r="AA16" i="9"/>
  <c r="AB16" i="9" s="1"/>
  <c r="Z16" i="9"/>
  <c r="W16" i="9"/>
  <c r="U16" i="9"/>
  <c r="R16" i="9"/>
  <c r="P16" i="9"/>
  <c r="M16" i="9"/>
  <c r="K16" i="9"/>
  <c r="H16" i="9"/>
  <c r="F16" i="9"/>
  <c r="C16" i="9"/>
  <c r="AD15" i="9"/>
  <c r="AC15" i="9"/>
  <c r="AA15" i="9"/>
  <c r="Z15" i="9"/>
  <c r="W15" i="9"/>
  <c r="U15" i="9"/>
  <c r="R15" i="9"/>
  <c r="P15" i="9"/>
  <c r="M15" i="9"/>
  <c r="K15" i="9"/>
  <c r="H15" i="9"/>
  <c r="F15" i="9"/>
  <c r="C15" i="9"/>
  <c r="AD14" i="9"/>
  <c r="AC14" i="9"/>
  <c r="AE14" i="9" s="1"/>
  <c r="AA14" i="9"/>
  <c r="AB14" i="9" s="1"/>
  <c r="Z14" i="9"/>
  <c r="W14" i="9"/>
  <c r="U14" i="9"/>
  <c r="R14" i="9"/>
  <c r="P14" i="9"/>
  <c r="M14" i="9"/>
  <c r="K14" i="9"/>
  <c r="H14" i="9"/>
  <c r="F14" i="9"/>
  <c r="C14" i="9"/>
  <c r="AD13" i="9"/>
  <c r="AC13" i="9"/>
  <c r="AA13" i="9"/>
  <c r="Z13" i="9"/>
  <c r="W13" i="9"/>
  <c r="U13" i="9"/>
  <c r="R13" i="9"/>
  <c r="P13" i="9"/>
  <c r="M13" i="9"/>
  <c r="K13" i="9"/>
  <c r="H13" i="9"/>
  <c r="F13" i="9"/>
  <c r="C13" i="9"/>
  <c r="AD12" i="9"/>
  <c r="AC12" i="9"/>
  <c r="AA12" i="9"/>
  <c r="AB12" i="9" s="1"/>
  <c r="Z12" i="9"/>
  <c r="W12" i="9"/>
  <c r="U12" i="9"/>
  <c r="R12" i="9"/>
  <c r="P12" i="9"/>
  <c r="M12" i="9"/>
  <c r="K12" i="9"/>
  <c r="H12" i="9"/>
  <c r="F12" i="9"/>
  <c r="C12" i="9"/>
  <c r="AD11" i="9"/>
  <c r="AC11" i="9"/>
  <c r="AE11" i="9" s="1"/>
  <c r="AA11" i="9"/>
  <c r="Z11" i="9"/>
  <c r="W11" i="9"/>
  <c r="U11" i="9"/>
  <c r="R11" i="9"/>
  <c r="P11" i="9"/>
  <c r="M11" i="9"/>
  <c r="K11" i="9"/>
  <c r="H11" i="9"/>
  <c r="F11" i="9"/>
  <c r="C11" i="9"/>
  <c r="AD10" i="9"/>
  <c r="AC10" i="9"/>
  <c r="AE10" i="9" s="1"/>
  <c r="AA10" i="9"/>
  <c r="AB10" i="9" s="1"/>
  <c r="Z10" i="9"/>
  <c r="W10" i="9"/>
  <c r="U10" i="9"/>
  <c r="R10" i="9"/>
  <c r="P10" i="9"/>
  <c r="M10" i="9"/>
  <c r="K10" i="9"/>
  <c r="H10" i="9"/>
  <c r="F10" i="9"/>
  <c r="C10" i="9"/>
  <c r="AD9" i="9"/>
  <c r="AC9" i="9"/>
  <c r="AA9" i="9"/>
  <c r="Z9" i="9"/>
  <c r="W9" i="9"/>
  <c r="U9" i="9"/>
  <c r="R9" i="9"/>
  <c r="P9" i="9"/>
  <c r="M9" i="9"/>
  <c r="K9" i="9"/>
  <c r="H9" i="9"/>
  <c r="F9" i="9"/>
  <c r="C9" i="9"/>
  <c r="AD8" i="9"/>
  <c r="AC8" i="9"/>
  <c r="AA8" i="9"/>
  <c r="AB8" i="9" s="1"/>
  <c r="Z8" i="9"/>
  <c r="W8" i="9"/>
  <c r="U8" i="9"/>
  <c r="R8" i="9"/>
  <c r="P8" i="9"/>
  <c r="M8" i="9"/>
  <c r="K8" i="9"/>
  <c r="H8" i="9"/>
  <c r="F8" i="9"/>
  <c r="C8" i="9"/>
  <c r="AD7" i="9"/>
  <c r="AC7" i="9"/>
  <c r="AA7" i="9"/>
  <c r="Z7" i="9"/>
  <c r="W7" i="9"/>
  <c r="U7" i="9"/>
  <c r="R7" i="9"/>
  <c r="P7" i="9"/>
  <c r="M7" i="9"/>
  <c r="K7" i="9"/>
  <c r="H7" i="9"/>
  <c r="F7" i="9"/>
  <c r="C7" i="9"/>
  <c r="AD6" i="9"/>
  <c r="AC6" i="9"/>
  <c r="AE6" i="9" s="1"/>
  <c r="AA6" i="9"/>
  <c r="AB6" i="9" s="1"/>
  <c r="Z6" i="9"/>
  <c r="W6" i="9"/>
  <c r="U6" i="9"/>
  <c r="R6" i="9"/>
  <c r="P6" i="9"/>
  <c r="M6" i="9"/>
  <c r="K6" i="9"/>
  <c r="H6" i="9"/>
  <c r="F6" i="9"/>
  <c r="C6" i="9"/>
  <c r="AB7" i="9" l="1"/>
  <c r="AE8" i="9"/>
  <c r="AB9" i="9"/>
  <c r="AE9" i="9"/>
  <c r="AE12" i="9"/>
  <c r="AB13" i="9"/>
  <c r="AE13" i="9"/>
  <c r="AB15" i="9"/>
  <c r="AE16" i="9"/>
  <c r="AB17" i="9"/>
  <c r="AE17" i="9"/>
  <c r="AE20" i="9"/>
  <c r="AB21" i="9"/>
  <c r="AB23" i="9"/>
  <c r="AE23" i="9"/>
  <c r="AE24" i="9"/>
  <c r="AB25" i="9"/>
  <c r="AB27" i="9"/>
  <c r="AE27" i="9"/>
  <c r="AE28" i="9"/>
  <c r="AB29" i="9"/>
  <c r="AB31" i="9"/>
  <c r="AE31" i="9"/>
  <c r="AE32" i="9"/>
  <c r="AB33" i="9"/>
  <c r="AE7" i="9"/>
  <c r="AE15" i="9"/>
  <c r="AB11" i="9"/>
  <c r="AB19" i="9"/>
  <c r="AB36" i="9"/>
  <c r="AE21" i="9"/>
  <c r="AE25" i="9"/>
  <c r="AE29" i="9"/>
  <c r="AE33" i="9"/>
  <c r="G12" i="3"/>
  <c r="C29" i="1"/>
  <c r="C14" i="6"/>
  <c r="H16" i="5"/>
  <c r="M5" i="5"/>
  <c r="G5" i="5"/>
  <c r="M12" i="3" l="1"/>
  <c r="M29" i="1" l="1"/>
  <c r="Q8" i="6"/>
  <c r="M13" i="3"/>
  <c r="M14" i="3"/>
  <c r="M20" i="3"/>
  <c r="M7" i="3"/>
  <c r="M10" i="3"/>
  <c r="M8" i="3"/>
  <c r="M6" i="3"/>
  <c r="M15" i="3"/>
  <c r="M11" i="3"/>
  <c r="M21" i="3"/>
  <c r="M16" i="3"/>
  <c r="M5" i="3"/>
  <c r="M18" i="3"/>
  <c r="M9" i="3"/>
  <c r="M17" i="3"/>
  <c r="M19" i="3"/>
  <c r="G13" i="3"/>
  <c r="G14" i="3"/>
  <c r="G20" i="3"/>
  <c r="G7" i="3"/>
  <c r="G10" i="3"/>
  <c r="G8" i="3"/>
  <c r="G6" i="3"/>
  <c r="G15" i="3"/>
  <c r="G11" i="3"/>
  <c r="G21" i="3"/>
  <c r="G16" i="3"/>
  <c r="G5" i="3"/>
  <c r="G18" i="3"/>
  <c r="G9" i="3"/>
  <c r="G17" i="3"/>
  <c r="G19" i="3"/>
  <c r="N16" i="1"/>
  <c r="N17" i="1"/>
  <c r="N9" i="1"/>
  <c r="N26" i="1"/>
  <c r="N7" i="1"/>
  <c r="N19" i="1"/>
  <c r="N6" i="1"/>
  <c r="N11" i="1"/>
  <c r="N28" i="1"/>
  <c r="N21" i="1"/>
  <c r="N12" i="1"/>
  <c r="N14" i="1"/>
  <c r="N13" i="1"/>
  <c r="N24" i="1"/>
  <c r="N8" i="1"/>
  <c r="N10" i="1"/>
  <c r="N15" i="1"/>
  <c r="N25" i="1"/>
  <c r="N18" i="1"/>
  <c r="N5" i="1"/>
  <c r="N20" i="1"/>
  <c r="N23" i="1"/>
  <c r="H16" i="1"/>
  <c r="H17" i="1"/>
  <c r="H9" i="1"/>
  <c r="H26" i="1"/>
  <c r="H7" i="1"/>
  <c r="H19" i="1"/>
  <c r="H6" i="1"/>
  <c r="H11" i="1"/>
  <c r="H28" i="1"/>
  <c r="H21" i="1"/>
  <c r="H12" i="1"/>
  <c r="H14" i="1"/>
  <c r="H13" i="1"/>
  <c r="H24" i="1"/>
  <c r="H8" i="1"/>
  <c r="H10" i="1"/>
  <c r="H15" i="1"/>
  <c r="H25" i="1"/>
  <c r="H18" i="1"/>
  <c r="H5" i="1"/>
  <c r="H20" i="1"/>
  <c r="H23" i="1"/>
  <c r="H7" i="2"/>
  <c r="H6" i="2"/>
  <c r="H5" i="2"/>
  <c r="H9" i="2" s="1"/>
  <c r="N7" i="2"/>
  <c r="N6" i="2"/>
  <c r="N5" i="2"/>
  <c r="N9" i="2" s="1"/>
  <c r="M11" i="5"/>
  <c r="M12" i="5"/>
  <c r="M13" i="5"/>
  <c r="M6" i="5"/>
  <c r="M14" i="5"/>
  <c r="M9" i="5"/>
  <c r="M7" i="5"/>
  <c r="M8" i="5"/>
  <c r="M10" i="5"/>
  <c r="G11" i="5"/>
  <c r="G12" i="5"/>
  <c r="G13" i="5"/>
  <c r="G6" i="5"/>
  <c r="G15" i="5"/>
  <c r="G14" i="5"/>
  <c r="G9" i="5"/>
  <c r="G7" i="5"/>
  <c r="G8" i="5"/>
  <c r="G10" i="5"/>
  <c r="L22" i="3"/>
  <c r="G29" i="1"/>
  <c r="M9" i="2"/>
  <c r="G9" i="2"/>
  <c r="L16" i="5"/>
  <c r="F16" i="5"/>
  <c r="L29" i="1"/>
  <c r="F29" i="1"/>
  <c r="P14" i="6"/>
  <c r="O14" i="6"/>
  <c r="Q10" i="6"/>
  <c r="Q9" i="6"/>
  <c r="Q7" i="6"/>
  <c r="Q6" i="6"/>
  <c r="Q5" i="6"/>
  <c r="M14" i="6"/>
  <c r="L14" i="6"/>
  <c r="N10" i="6"/>
  <c r="N9" i="6"/>
  <c r="N8" i="6"/>
  <c r="N7" i="6"/>
  <c r="N6" i="6"/>
  <c r="N5" i="6"/>
  <c r="L9" i="2"/>
  <c r="F9" i="2"/>
  <c r="K22" i="3"/>
  <c r="E22" i="3"/>
  <c r="F22" i="3"/>
  <c r="K16" i="5"/>
  <c r="E16" i="5"/>
  <c r="G16" i="5" l="1"/>
  <c r="M16" i="5"/>
  <c r="H29" i="1"/>
  <c r="N29" i="1"/>
  <c r="G22" i="3"/>
  <c r="M22" i="3"/>
  <c r="N14" i="6"/>
  <c r="Q14" i="6"/>
  <c r="J14" i="6" l="1"/>
  <c r="I14" i="6"/>
  <c r="G14" i="6"/>
  <c r="F14" i="6"/>
  <c r="D14" i="6"/>
  <c r="K10" i="6"/>
  <c r="H10" i="6"/>
  <c r="R10" i="6" s="1"/>
  <c r="E10" i="6"/>
  <c r="K9" i="6"/>
  <c r="H9" i="6"/>
  <c r="E9" i="6"/>
  <c r="K8" i="6"/>
  <c r="H8" i="6"/>
  <c r="E8" i="6"/>
  <c r="R8" i="6" s="1"/>
  <c r="K7" i="6"/>
  <c r="H7" i="6"/>
  <c r="E7" i="6"/>
  <c r="K6" i="6"/>
  <c r="H6" i="6"/>
  <c r="E6" i="6"/>
  <c r="K5" i="6"/>
  <c r="H5" i="6"/>
  <c r="E5" i="6"/>
  <c r="R5" i="6" s="1"/>
  <c r="R7" i="6" l="1"/>
  <c r="R6" i="6"/>
  <c r="R9" i="6"/>
  <c r="E14" i="6"/>
  <c r="H14" i="6"/>
  <c r="K14" i="6"/>
  <c r="R14" i="6" l="1"/>
  <c r="E9" i="2"/>
  <c r="D9" i="2"/>
  <c r="C9" i="2"/>
  <c r="D22" i="3"/>
  <c r="C22" i="3"/>
  <c r="B22" i="3"/>
  <c r="E29" i="1"/>
  <c r="D29" i="1"/>
  <c r="J16" i="5" l="1"/>
  <c r="I16" i="5"/>
  <c r="D16" i="5"/>
  <c r="C16" i="5"/>
  <c r="B16" i="5"/>
  <c r="K29" i="1"/>
  <c r="J29" i="1"/>
  <c r="I29" i="1"/>
  <c r="H22" i="3" l="1"/>
  <c r="J9" i="2"/>
  <c r="I9" i="2"/>
  <c r="I22" i="3" l="1"/>
  <c r="J22" i="3" l="1"/>
  <c r="K9" i="2"/>
</calcChain>
</file>

<file path=xl/sharedStrings.xml><?xml version="1.0" encoding="utf-8"?>
<sst xmlns="http://schemas.openxmlformats.org/spreadsheetml/2006/main" count="227" uniqueCount="94">
  <si>
    <t>Ingressi (compresi trasferimenti) e presenza media giornaliera nelle Comunità ministeriali e private per CGM inviante negli anni 2017, 2018, 2019, 2020 e 2021.</t>
  </si>
  <si>
    <t>CGM inviante</t>
  </si>
  <si>
    <t>Ingressi</t>
  </si>
  <si>
    <t>Presenza media giornaliera</t>
  </si>
  <si>
    <t>Valore medio annuo</t>
  </si>
  <si>
    <t>Bari</t>
  </si>
  <si>
    <t>Bologna</t>
  </si>
  <si>
    <t>Cagliari</t>
  </si>
  <si>
    <t>Catanzaro</t>
  </si>
  <si>
    <t>Firenze</t>
  </si>
  <si>
    <t>Milano</t>
  </si>
  <si>
    <t>Napoli</t>
  </si>
  <si>
    <t>Palermo</t>
  </si>
  <si>
    <t>Roma</t>
  </si>
  <si>
    <t>Torino</t>
  </si>
  <si>
    <t>Venezia</t>
  </si>
  <si>
    <t>Totale</t>
  </si>
  <si>
    <t>Presenza media giornaliera e ingressi (compresi trasferimenti) nelle Comunità ministeriali negli anni 2017, 2018, 2019, 2020 e 2021.</t>
  </si>
  <si>
    <t>Comunità ministeriali</t>
  </si>
  <si>
    <t>IPM CPA</t>
  </si>
  <si>
    <t xml:space="preserve">Catanzaro </t>
  </si>
  <si>
    <t>CDP</t>
  </si>
  <si>
    <t>Reggio Calabria</t>
  </si>
  <si>
    <t>CPA USSM</t>
  </si>
  <si>
    <t>Sassari</t>
  </si>
  <si>
    <t>CPA CDP USSM</t>
  </si>
  <si>
    <t>Assegnazioni ai Centri diurni polifunzionali negli anni 2017, 2018, 2019, 2020 e 2021. Area penale e area civile. Dati di flusso.</t>
  </si>
  <si>
    <t>Centri diurni polifunzionali</t>
  </si>
  <si>
    <t>area penale</t>
  </si>
  <si>
    <t>area civile</t>
  </si>
  <si>
    <t>totale</t>
  </si>
  <si>
    <t>Nisida</t>
  </si>
  <si>
    <t>Santa Maria Capua Vetere</t>
  </si>
  <si>
    <t>Lecce</t>
  </si>
  <si>
    <t xml:space="preserve">CPA </t>
  </si>
  <si>
    <t>USSM</t>
  </si>
  <si>
    <t>Caltanissetta</t>
  </si>
  <si>
    <t>CPA COM USSM</t>
  </si>
  <si>
    <t>Genova</t>
  </si>
  <si>
    <t xml:space="preserve">CPA  </t>
  </si>
  <si>
    <t>Salerno</t>
  </si>
  <si>
    <t>CPA</t>
  </si>
  <si>
    <t>COM</t>
  </si>
  <si>
    <t>N.B.: Per i CDP di Lecce e Sassari il valore medio annuo è calcolato sul quadriennio  2018-2021</t>
  </si>
  <si>
    <t>Presenza media giornaliera e ingressi nei Centri di prima accoglienza negli anni 2017, 2018, 2019, 2020 e 2021.</t>
  </si>
  <si>
    <t>co-direzione</t>
  </si>
  <si>
    <t>Ancona</t>
  </si>
  <si>
    <t>IPM</t>
  </si>
  <si>
    <t>IPM COM</t>
  </si>
  <si>
    <t>Catania</t>
  </si>
  <si>
    <t>L'Aquila</t>
  </si>
  <si>
    <t xml:space="preserve">Messina </t>
  </si>
  <si>
    <r>
      <t xml:space="preserve">Napoli </t>
    </r>
    <r>
      <rPr>
        <vertAlign val="superscript"/>
        <sz val="10"/>
        <color indexed="8"/>
        <rFont val="Arial"/>
        <family val="2"/>
      </rPr>
      <t>(M)</t>
    </r>
  </si>
  <si>
    <r>
      <t xml:space="preserve">Nisida (NA) </t>
    </r>
    <r>
      <rPr>
        <vertAlign val="superscript"/>
        <sz val="10"/>
        <color indexed="8"/>
        <rFont val="Arial"/>
        <family val="2"/>
      </rPr>
      <t>(F)</t>
    </r>
  </si>
  <si>
    <t>IPM CDP</t>
  </si>
  <si>
    <t>Potenza</t>
  </si>
  <si>
    <t>Quartucciu (CA)</t>
  </si>
  <si>
    <t>USSM COM</t>
  </si>
  <si>
    <t>USSM CDP COM</t>
  </si>
  <si>
    <t>Trento</t>
  </si>
  <si>
    <t>Treviso</t>
  </si>
  <si>
    <t>Presenza media giornaliera e ingressi (compresi trasferimenti) negli Istituti penali per i minorenni negli anni 2017, 2018, 2019, 2020 e 2021.</t>
  </si>
  <si>
    <t>Acireale (CT)</t>
  </si>
  <si>
    <t>Airola (BN)</t>
  </si>
  <si>
    <t>Firenze(***)</t>
  </si>
  <si>
    <r>
      <t xml:space="preserve">Nisida (NA) </t>
    </r>
    <r>
      <rPr>
        <vertAlign val="superscript"/>
        <sz val="10"/>
        <color rgb="FF000000"/>
        <rFont val="Arial"/>
        <family val="2"/>
      </rPr>
      <t>(**)</t>
    </r>
  </si>
  <si>
    <r>
      <t xml:space="preserve">Pontremoli (MS) </t>
    </r>
    <r>
      <rPr>
        <vertAlign val="superscript"/>
        <sz val="10"/>
        <color rgb="FF000000"/>
        <rFont val="Arial"/>
        <family val="2"/>
      </rPr>
      <t>(*)</t>
    </r>
  </si>
  <si>
    <r>
      <t xml:space="preserve">Roma </t>
    </r>
    <r>
      <rPr>
        <vertAlign val="superscript"/>
        <sz val="10"/>
        <color rgb="FF000000"/>
        <rFont val="Arial"/>
        <family val="2"/>
      </rPr>
      <t>(**)</t>
    </r>
  </si>
  <si>
    <r>
      <t xml:space="preserve"> (*)</t>
    </r>
    <r>
      <rPr>
        <sz val="9"/>
        <color theme="1"/>
        <rFont val="Arial"/>
        <family val="2"/>
      </rPr>
      <t xml:space="preserve"> solo femminile</t>
    </r>
  </si>
  <si>
    <r>
      <t xml:space="preserve">(**) </t>
    </r>
    <r>
      <rPr>
        <sz val="9"/>
        <color theme="1"/>
        <rFont val="Arial"/>
        <family val="2"/>
      </rPr>
      <t>con sezione femminile</t>
    </r>
  </si>
  <si>
    <t>(***) L'IPM di Firenze è stato riattivato il 13 dicembre 2017; il valore della presenza media giornaliera indicato in tabella è riferito a tutto l'anno 2017;  la presenza media nel periodo di effettiva attività è stata pari a 3,7.
I valori medi annui sono stati calcolati sul quadriennio 2018-2022.</t>
  </si>
  <si>
    <t>Minorenni e giovani adulti in carico agli Uffici di servizio sociale per i minorenni. Area penale e area civile. Anni 2017, 2018, 2019, 2020 e 2021. Dati di flusso.</t>
  </si>
  <si>
    <t>Anno 2017</t>
  </si>
  <si>
    <t>Anno 2018</t>
  </si>
  <si>
    <t>Anno 2019</t>
  </si>
  <si>
    <t>Anno 2020</t>
  </si>
  <si>
    <t>Anno 2021</t>
  </si>
  <si>
    <t>Valori medi annui</t>
  </si>
  <si>
    <t>Area penale</t>
  </si>
  <si>
    <t>Area civile e amministrativa**</t>
  </si>
  <si>
    <t>TOTALE</t>
  </si>
  <si>
    <t>per misure*</t>
  </si>
  <si>
    <t>per altri interventi</t>
  </si>
  <si>
    <t>Bolzano</t>
  </si>
  <si>
    <t>Brescia</t>
  </si>
  <si>
    <t>Campobasso</t>
  </si>
  <si>
    <t>Messina</t>
  </si>
  <si>
    <t>Perugia</t>
  </si>
  <si>
    <t>Taranto</t>
  </si>
  <si>
    <t>Trieste</t>
  </si>
  <si>
    <t>Italia</t>
  </si>
  <si>
    <t>* Il dato è riferito ai soggetti in carico nell'anno per messa alla prova, misure penali di comunità/alternative alla detenzione, sostitutive, di sicurezza, cautelari delle prescrizioni e della permanenza in casa.</t>
  </si>
  <si>
    <t>**Il dato è riferito ai minori vittime di violenze sessuali e di altre forme di sfruttamento e maltrattamento, contesi nei casi di sottrazione internazionale, coinvolti in casi inerenti altre convenzioni e regolamenti internazionali, in carico per provvedimenti amministrativi.</t>
  </si>
  <si>
    <t>N.B.: I soggetti in carico a più USSM sono conteggiati in corrispondenza di ciascuno di essi; per questo motivo, la somma dei dati delle diverse sedi USSM è superiore al numero complessivo dei soggetti in carico nel periodo in esame riportato in corrispondenza della voce Italia.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</si>
</sst>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1" x14ac:knownFonts="1"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vertAlign val="superscript"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Calibri"/>
      <family val="2"/>
      <scheme val="minor"/>
    </font>
    <font>
      <vertAlign val="superscript"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/>
    <xf numFmtId="0" fontId="1" fillId="0" borderId="1" xfId="0" applyFont="1" applyBorder="1"/>
    <xf numFmtId="165" fontId="2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/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5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1" fillId="0" borderId="1" xfId="0" applyNumberFormat="1" applyFont="1" applyBorder="1"/>
    <xf numFmtId="0" fontId="8" fillId="0" borderId="0" xfId="0" applyFont="1"/>
    <xf numFmtId="0" fontId="1" fillId="0" borderId="0" xfId="0" applyFont="1"/>
    <xf numFmtId="165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7" fillId="0" borderId="0" xfId="0" applyNumberFormat="1" applyFont="1"/>
    <xf numFmtId="164" fontId="1" fillId="0" borderId="0" xfId="0" applyNumberFormat="1" applyFont="1"/>
    <xf numFmtId="0" fontId="9" fillId="0" borderId="1" xfId="0" applyFont="1" applyBorder="1" applyAlignment="1">
      <alignment horizontal="right" vertical="center" wrapText="1"/>
    </xf>
    <xf numFmtId="165" fontId="10" fillId="0" borderId="1" xfId="0" applyNumberFormat="1" applyFont="1" applyBorder="1"/>
    <xf numFmtId="165" fontId="11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3" fillId="0" borderId="0" xfId="0" applyFont="1"/>
    <xf numFmtId="3" fontId="2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1" fontId="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164" fontId="10" fillId="0" borderId="1" xfId="0" applyNumberFormat="1" applyFont="1" applyBorder="1"/>
    <xf numFmtId="164" fontId="1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3" fontId="5" fillId="0" borderId="1" xfId="0" applyNumberFormat="1" applyFont="1" applyBorder="1"/>
    <xf numFmtId="3" fontId="7" fillId="0" borderId="1" xfId="0" applyNumberFormat="1" applyFont="1" applyBorder="1"/>
    <xf numFmtId="3" fontId="1" fillId="0" borderId="1" xfId="0" applyNumberFormat="1" applyFont="1" applyBorder="1"/>
    <xf numFmtId="3" fontId="2" fillId="0" borderId="0" xfId="0" applyNumberFormat="1" applyFont="1"/>
    <xf numFmtId="1" fontId="0" fillId="0" borderId="0" xfId="0" applyNumberFormat="1"/>
    <xf numFmtId="165" fontId="0" fillId="0" borderId="0" xfId="0" applyNumberFormat="1"/>
    <xf numFmtId="0" fontId="17" fillId="0" borderId="0" xfId="0" applyFont="1"/>
    <xf numFmtId="3" fontId="18" fillId="0" borderId="1" xfId="0" applyNumberFormat="1" applyFont="1" applyBorder="1" applyAlignment="1">
      <alignment horizontal="right" vertical="center" wrapText="1"/>
    </xf>
    <xf numFmtId="3" fontId="18" fillId="2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3" fontId="17" fillId="0" borderId="1" xfId="0" applyNumberFormat="1" applyFont="1" applyBorder="1"/>
    <xf numFmtId="3" fontId="16" fillId="0" borderId="1" xfId="0" applyNumberFormat="1" applyFont="1" applyBorder="1"/>
    <xf numFmtId="3" fontId="16" fillId="2" borderId="1" xfId="0" applyNumberFormat="1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9" fillId="0" borderId="0" xfId="0" applyFont="1"/>
    <xf numFmtId="164" fontId="0" fillId="0" borderId="0" xfId="0" applyNumberForma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11" fillId="0" borderId="0" xfId="0" applyNumberFormat="1" applyFont="1"/>
    <xf numFmtId="3" fontId="7" fillId="2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8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3" fontId="18" fillId="2" borderId="2" xfId="0" applyNumberFormat="1" applyFont="1" applyFill="1" applyBorder="1" applyAlignment="1">
      <alignment horizontal="center" vertical="center" wrapText="1"/>
    </xf>
    <xf numFmtId="3" fontId="18" fillId="2" borderId="3" xfId="0" applyNumberFormat="1" applyFont="1" applyFill="1" applyBorder="1" applyAlignment="1">
      <alignment horizontal="center" vertical="center" wrapText="1"/>
    </xf>
    <xf numFmtId="3" fontId="18" fillId="2" borderId="4" xfId="0" applyNumberFormat="1" applyFont="1" applyFill="1" applyBorder="1" applyAlignment="1">
      <alignment horizontal="center" vertical="center"/>
    </xf>
    <xf numFmtId="3" fontId="18" fillId="2" borderId="5" xfId="0" applyNumberFormat="1" applyFont="1" applyFill="1" applyBorder="1" applyAlignment="1">
      <alignment horizontal="center" vertical="center"/>
    </xf>
    <xf numFmtId="3" fontId="18" fillId="2" borderId="6" xfId="0" applyNumberFormat="1" applyFont="1" applyFill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zoomScaleNormal="100" workbookViewId="0">
      <selection activeCell="A21" sqref="A21"/>
    </sheetView>
  </sheetViews>
  <sheetFormatPr defaultColWidth="11" defaultRowHeight="15.6" x14ac:dyDescent="0.3"/>
  <cols>
    <col min="1" max="1" width="15.5" customWidth="1"/>
    <col min="2" max="6" width="10.09765625" customWidth="1"/>
    <col min="7" max="7" width="12.3984375" customWidth="1"/>
    <col min="8" max="12" width="10.09765625" customWidth="1"/>
    <col min="13" max="13" width="12.3984375" customWidth="1"/>
    <col min="14" max="14" width="17" customWidth="1"/>
  </cols>
  <sheetData>
    <row r="1" spans="1:13" ht="29.4" customHeight="1" x14ac:dyDescent="0.3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3" spans="1:13" x14ac:dyDescent="0.3">
      <c r="A3" s="69" t="s">
        <v>1</v>
      </c>
      <c r="B3" s="75" t="s">
        <v>2</v>
      </c>
      <c r="C3" s="75"/>
      <c r="D3" s="75"/>
      <c r="E3" s="75"/>
      <c r="F3" s="75"/>
      <c r="G3" s="75"/>
      <c r="H3" s="75" t="s">
        <v>3</v>
      </c>
      <c r="I3" s="75"/>
      <c r="J3" s="75"/>
      <c r="K3" s="75"/>
      <c r="L3" s="75"/>
      <c r="M3" s="75"/>
    </row>
    <row r="4" spans="1:13" ht="26.1" customHeight="1" x14ac:dyDescent="0.3">
      <c r="A4" s="70"/>
      <c r="B4" s="1">
        <v>2017</v>
      </c>
      <c r="C4" s="1">
        <v>2018</v>
      </c>
      <c r="D4" s="1">
        <v>2019</v>
      </c>
      <c r="E4" s="1">
        <v>2020</v>
      </c>
      <c r="F4" s="1">
        <v>2021</v>
      </c>
      <c r="G4" s="24" t="s">
        <v>4</v>
      </c>
      <c r="H4" s="1">
        <v>2017</v>
      </c>
      <c r="I4" s="1">
        <v>2018</v>
      </c>
      <c r="J4" s="1">
        <v>2019</v>
      </c>
      <c r="K4" s="1">
        <v>2020</v>
      </c>
      <c r="L4" s="1">
        <v>2021</v>
      </c>
      <c r="M4" s="24" t="s">
        <v>4</v>
      </c>
    </row>
    <row r="5" spans="1:13" x14ac:dyDescent="0.3">
      <c r="A5" s="7" t="s">
        <v>5</v>
      </c>
      <c r="B5" s="38">
        <v>166</v>
      </c>
      <c r="C5" s="39">
        <v>186</v>
      </c>
      <c r="D5" s="39">
        <v>173</v>
      </c>
      <c r="E5" s="39">
        <v>118</v>
      </c>
      <c r="F5" s="39">
        <v>75</v>
      </c>
      <c r="G5" s="41">
        <f t="shared" ref="G5:G15" si="0">SUM(B5:F5)/5</f>
        <v>143.6</v>
      </c>
      <c r="H5" s="15">
        <v>81.099999999999994</v>
      </c>
      <c r="I5" s="8">
        <v>93.2</v>
      </c>
      <c r="J5" s="8">
        <v>80.2</v>
      </c>
      <c r="K5" s="8">
        <v>76.193989071038246</v>
      </c>
      <c r="L5" s="8">
        <v>62.898630136986327</v>
      </c>
      <c r="M5" s="41">
        <f t="shared" ref="M5:M14" si="1">SUM(H5:L5)/5</f>
        <v>78.718523841604906</v>
      </c>
    </row>
    <row r="6" spans="1:13" x14ac:dyDescent="0.3">
      <c r="A6" s="7" t="s">
        <v>6</v>
      </c>
      <c r="B6" s="38">
        <v>231</v>
      </c>
      <c r="C6" s="39">
        <v>198</v>
      </c>
      <c r="D6" s="39">
        <v>164</v>
      </c>
      <c r="E6" s="39">
        <v>136</v>
      </c>
      <c r="F6" s="39">
        <v>179</v>
      </c>
      <c r="G6" s="41">
        <f t="shared" si="0"/>
        <v>181.6</v>
      </c>
      <c r="H6" s="15">
        <v>80.3</v>
      </c>
      <c r="I6" s="8">
        <v>88.2</v>
      </c>
      <c r="J6" s="8">
        <v>78.400000000000006</v>
      </c>
      <c r="K6" s="8">
        <v>71.874316939890718</v>
      </c>
      <c r="L6" s="8">
        <v>77.397260273972648</v>
      </c>
      <c r="M6" s="41">
        <f t="shared" si="1"/>
        <v>79.234315442772669</v>
      </c>
    </row>
    <row r="7" spans="1:13" x14ac:dyDescent="0.3">
      <c r="A7" s="7" t="s">
        <v>7</v>
      </c>
      <c r="B7" s="38">
        <v>99</v>
      </c>
      <c r="C7" s="39">
        <v>72</v>
      </c>
      <c r="D7" s="39">
        <v>73</v>
      </c>
      <c r="E7" s="39">
        <v>41</v>
      </c>
      <c r="F7" s="39">
        <v>64</v>
      </c>
      <c r="G7" s="41">
        <f t="shared" si="0"/>
        <v>69.8</v>
      </c>
      <c r="H7" s="15">
        <v>61.8</v>
      </c>
      <c r="I7" s="8">
        <v>47.1</v>
      </c>
      <c r="J7" s="8">
        <v>37.1</v>
      </c>
      <c r="K7" s="8">
        <v>36.204918032786885</v>
      </c>
      <c r="L7" s="8">
        <v>42.983561643835614</v>
      </c>
      <c r="M7" s="41">
        <f t="shared" si="1"/>
        <v>45.037695935324493</v>
      </c>
    </row>
    <row r="8" spans="1:13" x14ac:dyDescent="0.3">
      <c r="A8" s="7" t="s">
        <v>8</v>
      </c>
      <c r="B8" s="38">
        <v>65</v>
      </c>
      <c r="C8" s="39">
        <v>77</v>
      </c>
      <c r="D8" s="39">
        <v>58</v>
      </c>
      <c r="E8" s="39">
        <v>33</v>
      </c>
      <c r="F8" s="39">
        <v>55</v>
      </c>
      <c r="G8" s="41">
        <f t="shared" si="0"/>
        <v>57.6</v>
      </c>
      <c r="H8" s="15">
        <v>31.8</v>
      </c>
      <c r="I8" s="8">
        <v>37.9</v>
      </c>
      <c r="J8" s="8">
        <v>39.9</v>
      </c>
      <c r="K8" s="8">
        <v>35.289617486338798</v>
      </c>
      <c r="L8" s="8">
        <v>28.534246575342465</v>
      </c>
      <c r="M8" s="41">
        <f t="shared" si="1"/>
        <v>34.684772812336256</v>
      </c>
    </row>
    <row r="9" spans="1:13" x14ac:dyDescent="0.3">
      <c r="A9" s="7" t="s">
        <v>9</v>
      </c>
      <c r="B9" s="38">
        <v>97</v>
      </c>
      <c r="C9" s="39">
        <v>113</v>
      </c>
      <c r="D9" s="39">
        <v>113</v>
      </c>
      <c r="E9" s="39">
        <v>58</v>
      </c>
      <c r="F9" s="39">
        <v>95</v>
      </c>
      <c r="G9" s="41">
        <f t="shared" si="0"/>
        <v>95.2</v>
      </c>
      <c r="H9" s="15">
        <v>42.4</v>
      </c>
      <c r="I9" s="8">
        <v>46.6</v>
      </c>
      <c r="J9" s="8">
        <v>46.7</v>
      </c>
      <c r="K9" s="8">
        <v>43.693989071038253</v>
      </c>
      <c r="L9" s="8">
        <v>52.986301369862986</v>
      </c>
      <c r="M9" s="41">
        <f t="shared" si="1"/>
        <v>46.476058088180245</v>
      </c>
    </row>
    <row r="10" spans="1:13" x14ac:dyDescent="0.3">
      <c r="A10" s="7" t="s">
        <v>10</v>
      </c>
      <c r="B10" s="38">
        <v>426</v>
      </c>
      <c r="C10" s="39">
        <v>501</v>
      </c>
      <c r="D10" s="39">
        <v>606</v>
      </c>
      <c r="E10" s="39">
        <v>491</v>
      </c>
      <c r="F10" s="39">
        <v>511</v>
      </c>
      <c r="G10" s="41">
        <f t="shared" si="0"/>
        <v>507</v>
      </c>
      <c r="H10" s="15">
        <v>192.06</v>
      </c>
      <c r="I10" s="8">
        <v>229.8</v>
      </c>
      <c r="J10" s="8">
        <v>259.86</v>
      </c>
      <c r="K10" s="8">
        <v>262.30327868852413</v>
      </c>
      <c r="L10" s="8">
        <v>229.88767123287607</v>
      </c>
      <c r="M10" s="41">
        <f t="shared" si="1"/>
        <v>234.78218998428005</v>
      </c>
    </row>
    <row r="11" spans="1:13" x14ac:dyDescent="0.3">
      <c r="A11" s="7" t="s">
        <v>11</v>
      </c>
      <c r="B11" s="38">
        <v>269</v>
      </c>
      <c r="C11" s="39">
        <v>323</v>
      </c>
      <c r="D11" s="39">
        <v>267</v>
      </c>
      <c r="E11" s="39">
        <v>176</v>
      </c>
      <c r="F11" s="39">
        <v>203</v>
      </c>
      <c r="G11" s="41">
        <f t="shared" si="0"/>
        <v>247.6</v>
      </c>
      <c r="H11" s="15">
        <v>95.5</v>
      </c>
      <c r="I11" s="8">
        <v>117</v>
      </c>
      <c r="J11" s="8">
        <v>139.80000000000001</v>
      </c>
      <c r="K11" s="8">
        <v>113.31967213114757</v>
      </c>
      <c r="L11" s="8">
        <v>121.46301369863018</v>
      </c>
      <c r="M11" s="41">
        <f t="shared" si="1"/>
        <v>117.41653716595556</v>
      </c>
    </row>
    <row r="12" spans="1:13" x14ac:dyDescent="0.3">
      <c r="A12" s="7" t="s">
        <v>12</v>
      </c>
      <c r="B12" s="38">
        <v>224</v>
      </c>
      <c r="C12" s="39">
        <v>221</v>
      </c>
      <c r="D12" s="39">
        <v>262</v>
      </c>
      <c r="E12" s="39">
        <v>207</v>
      </c>
      <c r="F12" s="39">
        <v>211</v>
      </c>
      <c r="G12" s="41">
        <f t="shared" si="0"/>
        <v>225</v>
      </c>
      <c r="H12" s="15">
        <v>149.36000000000001</v>
      </c>
      <c r="I12" s="8">
        <v>136.6</v>
      </c>
      <c r="J12" s="8">
        <v>146.16</v>
      </c>
      <c r="K12" s="8">
        <v>129.83879781420765</v>
      </c>
      <c r="L12" s="8">
        <v>125.84931506849325</v>
      </c>
      <c r="M12" s="41">
        <f t="shared" si="1"/>
        <v>137.56162257654017</v>
      </c>
    </row>
    <row r="13" spans="1:13" x14ac:dyDescent="0.3">
      <c r="A13" s="7" t="s">
        <v>13</v>
      </c>
      <c r="B13" s="38">
        <v>237</v>
      </c>
      <c r="C13" s="39">
        <v>254</v>
      </c>
      <c r="D13" s="39">
        <v>216</v>
      </c>
      <c r="E13" s="39">
        <v>171</v>
      </c>
      <c r="F13" s="39">
        <v>152</v>
      </c>
      <c r="G13" s="41">
        <f t="shared" si="0"/>
        <v>206</v>
      </c>
      <c r="H13" s="15">
        <v>76.2</v>
      </c>
      <c r="I13" s="8">
        <v>99.5</v>
      </c>
      <c r="J13" s="8">
        <v>116.2</v>
      </c>
      <c r="K13" s="8">
        <v>93.040983606557418</v>
      </c>
      <c r="L13" s="8">
        <v>84.293150684931533</v>
      </c>
      <c r="M13" s="41">
        <f t="shared" si="1"/>
        <v>93.846826858297774</v>
      </c>
    </row>
    <row r="14" spans="1:13" x14ac:dyDescent="0.3">
      <c r="A14" s="7" t="s">
        <v>14</v>
      </c>
      <c r="B14" s="38">
        <v>120</v>
      </c>
      <c r="C14" s="39">
        <v>132</v>
      </c>
      <c r="D14" s="39">
        <v>140</v>
      </c>
      <c r="E14" s="39">
        <v>157</v>
      </c>
      <c r="F14" s="39">
        <v>120</v>
      </c>
      <c r="G14" s="41">
        <f t="shared" si="0"/>
        <v>133.80000000000001</v>
      </c>
      <c r="H14" s="15">
        <v>66.099999999999994</v>
      </c>
      <c r="I14" s="8">
        <v>62.9</v>
      </c>
      <c r="J14" s="8">
        <v>65.900000000000006</v>
      </c>
      <c r="K14" s="8">
        <v>68.994535519125733</v>
      </c>
      <c r="L14" s="8">
        <v>69.205479452054817</v>
      </c>
      <c r="M14" s="41">
        <f t="shared" si="1"/>
        <v>66.620002994236103</v>
      </c>
    </row>
    <row r="15" spans="1:13" x14ac:dyDescent="0.3">
      <c r="A15" s="7" t="s">
        <v>15</v>
      </c>
      <c r="B15" s="38">
        <v>168</v>
      </c>
      <c r="C15" s="39">
        <v>189</v>
      </c>
      <c r="D15" s="39">
        <v>201</v>
      </c>
      <c r="E15" s="39">
        <v>149</v>
      </c>
      <c r="F15" s="39">
        <v>194</v>
      </c>
      <c r="G15" s="41">
        <f t="shared" si="0"/>
        <v>180.2</v>
      </c>
      <c r="H15" s="15">
        <v>59.6</v>
      </c>
      <c r="I15" s="8">
        <v>53</v>
      </c>
      <c r="J15" s="8">
        <v>63.1</v>
      </c>
      <c r="K15" s="8">
        <v>61.262295081967174</v>
      </c>
      <c r="L15" s="8">
        <v>70.646575342465781</v>
      </c>
      <c r="M15" s="41">
        <f>SUM(H15:L15)/5</f>
        <v>61.521774084886587</v>
      </c>
    </row>
    <row r="16" spans="1:13" x14ac:dyDescent="0.3">
      <c r="A16" s="6" t="s">
        <v>16</v>
      </c>
      <c r="B16" s="40">
        <f>SUM(B5:B15)</f>
        <v>2102</v>
      </c>
      <c r="C16" s="40">
        <f t="shared" ref="C16:F16" si="2">SUM(C5:C15)</f>
        <v>2266</v>
      </c>
      <c r="D16" s="40">
        <f t="shared" si="2"/>
        <v>2273</v>
      </c>
      <c r="E16" s="40">
        <f t="shared" si="2"/>
        <v>1737</v>
      </c>
      <c r="F16" s="40">
        <f t="shared" si="2"/>
        <v>1859</v>
      </c>
      <c r="G16" s="42">
        <f>SUM(G5:G15)</f>
        <v>2047.4</v>
      </c>
      <c r="H16" s="43">
        <f>SUM(H5:H15)</f>
        <v>936.22000000000014</v>
      </c>
      <c r="I16" s="43">
        <f t="shared" ref="I16:L16" si="3">SUM(I5:I15)</f>
        <v>1011.8</v>
      </c>
      <c r="J16" s="43">
        <f t="shared" si="3"/>
        <v>1073.32</v>
      </c>
      <c r="K16" s="43">
        <f t="shared" si="3"/>
        <v>992.01639344262264</v>
      </c>
      <c r="L16" s="43">
        <f t="shared" si="3"/>
        <v>966.14520547945187</v>
      </c>
      <c r="M16" s="42">
        <f>SUM(M5:M15)</f>
        <v>995.90031978441482</v>
      </c>
    </row>
    <row r="17" spans="1:13" x14ac:dyDescent="0.3">
      <c r="G17" s="68"/>
      <c r="M17" s="68"/>
    </row>
    <row r="18" spans="1:13" x14ac:dyDescent="0.3">
      <c r="A18" s="31"/>
      <c r="B18" s="48"/>
      <c r="C18" s="48"/>
      <c r="D18" s="48"/>
      <c r="E18" s="48"/>
      <c r="F18" s="48"/>
      <c r="G18" s="48"/>
      <c r="H18" s="49"/>
      <c r="I18" s="49"/>
      <c r="J18" s="49"/>
      <c r="K18" s="49"/>
      <c r="L18" s="49"/>
      <c r="M18" s="49"/>
    </row>
    <row r="19" spans="1:13" x14ac:dyDescent="0.3">
      <c r="A19" s="31"/>
      <c r="D19" s="47"/>
      <c r="E19" s="47"/>
      <c r="F19" s="47"/>
    </row>
  </sheetData>
  <sortState xmlns:xlrd2="http://schemas.microsoft.com/office/spreadsheetml/2017/richdata2" ref="A5:M15">
    <sortCondition ref="A5:A15"/>
  </sortState>
  <mergeCells count="3">
    <mergeCell ref="A1:M1"/>
    <mergeCell ref="B3:G3"/>
    <mergeCell ref="H3:M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"/>
  <sheetViews>
    <sheetView zoomScaleNormal="100" workbookViewId="0">
      <selection activeCell="N9" sqref="N9"/>
    </sheetView>
  </sheetViews>
  <sheetFormatPr defaultColWidth="11" defaultRowHeight="15.6" x14ac:dyDescent="0.3"/>
  <cols>
    <col min="1" max="1" width="27.3984375" customWidth="1"/>
    <col min="2" max="2" width="17.3984375" hidden="1" customWidth="1"/>
    <col min="3" max="7" width="6.69921875" customWidth="1"/>
    <col min="8" max="8" width="11.59765625" bestFit="1" customWidth="1"/>
    <col min="9" max="13" width="6.69921875" customWidth="1"/>
    <col min="14" max="14" width="11.59765625" bestFit="1" customWidth="1"/>
    <col min="15" max="15" width="11" customWidth="1"/>
  </cols>
  <sheetData>
    <row r="1" spans="1:14" x14ac:dyDescent="0.3">
      <c r="A1" s="18" t="s">
        <v>17</v>
      </c>
      <c r="B1" s="18"/>
    </row>
    <row r="3" spans="1:14" ht="15.6" customHeight="1" x14ac:dyDescent="0.3">
      <c r="A3" s="69" t="s">
        <v>18</v>
      </c>
      <c r="B3" s="64"/>
      <c r="C3" s="75" t="s">
        <v>3</v>
      </c>
      <c r="D3" s="75"/>
      <c r="E3" s="75"/>
      <c r="F3" s="75"/>
      <c r="G3" s="75"/>
      <c r="H3" s="75"/>
      <c r="I3" s="75" t="s">
        <v>2</v>
      </c>
      <c r="J3" s="75"/>
      <c r="K3" s="75"/>
      <c r="L3" s="75"/>
      <c r="M3" s="75"/>
      <c r="N3" s="75"/>
    </row>
    <row r="4" spans="1:14" ht="26.4" x14ac:dyDescent="0.3">
      <c r="A4" s="70"/>
      <c r="B4" s="65"/>
      <c r="C4" s="1">
        <v>2017</v>
      </c>
      <c r="D4" s="1">
        <v>2018</v>
      </c>
      <c r="E4" s="1">
        <v>2019</v>
      </c>
      <c r="F4" s="1">
        <v>2020</v>
      </c>
      <c r="G4" s="1">
        <v>2021</v>
      </c>
      <c r="H4" s="24" t="s">
        <v>4</v>
      </c>
      <c r="I4" s="1">
        <v>2017</v>
      </c>
      <c r="J4" s="1">
        <v>2018</v>
      </c>
      <c r="K4" s="1">
        <v>2019</v>
      </c>
      <c r="L4" s="1">
        <v>2020</v>
      </c>
      <c r="M4" s="1">
        <v>2021</v>
      </c>
      <c r="N4" s="24" t="s">
        <v>4</v>
      </c>
    </row>
    <row r="5" spans="1:14" x14ac:dyDescent="0.3">
      <c r="A5" s="7" t="s">
        <v>6</v>
      </c>
      <c r="B5" s="7" t="s">
        <v>19</v>
      </c>
      <c r="C5" s="10">
        <v>5</v>
      </c>
      <c r="D5" s="11">
        <v>5.5</v>
      </c>
      <c r="E5" s="11">
        <v>5.0999999999999996</v>
      </c>
      <c r="F5" s="11">
        <v>4.5382513661202184</v>
      </c>
      <c r="G5" s="11">
        <v>4.7671232876712342</v>
      </c>
      <c r="H5" s="25">
        <f>SUM(C5:G5)/5</f>
        <v>4.9810749307582913</v>
      </c>
      <c r="I5" s="35">
        <v>52</v>
      </c>
      <c r="J5" s="36">
        <v>38</v>
      </c>
      <c r="K5" s="36">
        <v>39</v>
      </c>
      <c r="L5" s="36">
        <v>34</v>
      </c>
      <c r="M5" s="36">
        <v>37</v>
      </c>
      <c r="N5" s="25">
        <f>SUM(I5:M5)/5</f>
        <v>40</v>
      </c>
    </row>
    <row r="6" spans="1:14" x14ac:dyDescent="0.3">
      <c r="A6" s="7" t="s">
        <v>20</v>
      </c>
      <c r="B6" s="7" t="s">
        <v>21</v>
      </c>
      <c r="C6" s="10">
        <v>10</v>
      </c>
      <c r="D6" s="11">
        <v>10.1</v>
      </c>
      <c r="E6" s="11">
        <v>9.1</v>
      </c>
      <c r="F6" s="11">
        <v>9.6803278688524603</v>
      </c>
      <c r="G6" s="11">
        <v>7.1671232876712336</v>
      </c>
      <c r="H6" s="25">
        <f>SUM(C6:G6)/5</f>
        <v>9.2094902313047378</v>
      </c>
      <c r="I6" s="35">
        <v>23</v>
      </c>
      <c r="J6" s="36">
        <v>25</v>
      </c>
      <c r="K6" s="36">
        <v>18</v>
      </c>
      <c r="L6" s="36">
        <v>10</v>
      </c>
      <c r="M6" s="36">
        <v>17</v>
      </c>
      <c r="N6" s="25">
        <f t="shared" ref="N6" si="0">SUM(I6:M6)/5</f>
        <v>18.600000000000001</v>
      </c>
    </row>
    <row r="7" spans="1:14" x14ac:dyDescent="0.3">
      <c r="A7" s="7" t="s">
        <v>22</v>
      </c>
      <c r="B7" s="7" t="s">
        <v>23</v>
      </c>
      <c r="C7" s="10">
        <v>4.7</v>
      </c>
      <c r="D7" s="11">
        <v>5.2</v>
      </c>
      <c r="E7" s="11">
        <v>5.8</v>
      </c>
      <c r="F7" s="11">
        <v>4.3989071038251373</v>
      </c>
      <c r="G7" s="11">
        <v>2.6849315068493151</v>
      </c>
      <c r="H7" s="25">
        <f>SUM(C7:G7)/5</f>
        <v>4.5567677221348903</v>
      </c>
      <c r="I7" s="35">
        <v>9</v>
      </c>
      <c r="J7" s="36">
        <v>8</v>
      </c>
      <c r="K7" s="36">
        <v>8</v>
      </c>
      <c r="L7" s="36">
        <v>4</v>
      </c>
      <c r="M7" s="36">
        <v>15</v>
      </c>
      <c r="N7" s="25">
        <f>SUM(I7:M7)/5</f>
        <v>8.8000000000000007</v>
      </c>
    </row>
    <row r="8" spans="1:14" x14ac:dyDescent="0.3">
      <c r="A8" s="7" t="s">
        <v>24</v>
      </c>
      <c r="B8" s="7" t="s">
        <v>25</v>
      </c>
      <c r="C8" s="10">
        <v>0.3</v>
      </c>
      <c r="D8" s="11"/>
      <c r="E8" s="11"/>
      <c r="F8" s="11"/>
      <c r="G8" s="11"/>
      <c r="H8" s="25"/>
      <c r="I8" s="35">
        <v>0</v>
      </c>
      <c r="J8" s="36"/>
      <c r="K8" s="36"/>
      <c r="L8" s="36"/>
      <c r="M8" s="36"/>
      <c r="N8" s="25"/>
    </row>
    <row r="9" spans="1:14" x14ac:dyDescent="0.3">
      <c r="A9" s="6" t="s">
        <v>16</v>
      </c>
      <c r="B9" s="6"/>
      <c r="C9" s="9">
        <f t="shared" ref="C9:N9" si="1">SUM(C5:C8)</f>
        <v>20</v>
      </c>
      <c r="D9" s="9">
        <f t="shared" si="1"/>
        <v>20.8</v>
      </c>
      <c r="E9" s="9">
        <f t="shared" si="1"/>
        <v>20</v>
      </c>
      <c r="F9" s="9">
        <f t="shared" si="1"/>
        <v>18.617486338797818</v>
      </c>
      <c r="G9" s="9">
        <f t="shared" si="1"/>
        <v>14.619178082191782</v>
      </c>
      <c r="H9" s="26">
        <f t="shared" si="1"/>
        <v>18.74733288419792</v>
      </c>
      <c r="I9" s="37">
        <f t="shared" si="1"/>
        <v>84</v>
      </c>
      <c r="J9" s="37">
        <f t="shared" si="1"/>
        <v>71</v>
      </c>
      <c r="K9" s="37">
        <f t="shared" si="1"/>
        <v>65</v>
      </c>
      <c r="L9" s="37">
        <f t="shared" si="1"/>
        <v>48</v>
      </c>
      <c r="M9" s="37">
        <f t="shared" si="1"/>
        <v>69</v>
      </c>
      <c r="N9" s="26">
        <f t="shared" si="1"/>
        <v>67.400000000000006</v>
      </c>
    </row>
  </sheetData>
  <mergeCells count="2">
    <mergeCell ref="I3:N3"/>
    <mergeCell ref="C3:H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8"/>
  <sheetViews>
    <sheetView workbookViewId="0">
      <selection activeCell="U13" sqref="U13"/>
    </sheetView>
  </sheetViews>
  <sheetFormatPr defaultColWidth="11" defaultRowHeight="15.6" x14ac:dyDescent="0.3"/>
  <cols>
    <col min="1" max="1" width="23.5" customWidth="1"/>
    <col min="2" max="2" width="13.19921875" hidden="1" customWidth="1"/>
    <col min="3" max="3" width="6" bestFit="1" customWidth="1"/>
    <col min="4" max="4" width="4.69921875" bestFit="1" customWidth="1"/>
    <col min="5" max="5" width="5.19921875" bestFit="1" customWidth="1"/>
    <col min="6" max="6" width="6" bestFit="1" customWidth="1"/>
    <col min="7" max="7" width="4.69921875" bestFit="1" customWidth="1"/>
    <col min="8" max="8" width="5.19921875" bestFit="1" customWidth="1"/>
    <col min="9" max="9" width="6" bestFit="1" customWidth="1"/>
    <col min="10" max="10" width="4.69921875" bestFit="1" customWidth="1"/>
    <col min="11" max="11" width="5.19921875" bestFit="1" customWidth="1"/>
    <col min="12" max="12" width="6" bestFit="1" customWidth="1"/>
    <col min="13" max="13" width="4.69921875" bestFit="1" customWidth="1"/>
    <col min="14" max="14" width="5.19921875" bestFit="1" customWidth="1"/>
    <col min="15" max="15" width="6" bestFit="1" customWidth="1"/>
    <col min="16" max="16" width="4.69921875" bestFit="1" customWidth="1"/>
    <col min="17" max="17" width="5.19921875" bestFit="1" customWidth="1"/>
    <col min="18" max="18" width="6.3984375" customWidth="1"/>
  </cols>
  <sheetData>
    <row r="1" spans="1:18" x14ac:dyDescent="0.3">
      <c r="A1" s="18" t="s">
        <v>26</v>
      </c>
      <c r="B1" s="18"/>
    </row>
    <row r="3" spans="1:18" ht="15.6" customHeight="1" x14ac:dyDescent="0.3">
      <c r="A3" s="76" t="s">
        <v>27</v>
      </c>
      <c r="B3" s="66"/>
      <c r="C3" s="78">
        <v>2017</v>
      </c>
      <c r="D3" s="79"/>
      <c r="E3" s="80"/>
      <c r="F3" s="78">
        <v>2018</v>
      </c>
      <c r="G3" s="79"/>
      <c r="H3" s="80"/>
      <c r="I3" s="78">
        <v>2019</v>
      </c>
      <c r="J3" s="79"/>
      <c r="K3" s="80"/>
      <c r="L3" s="78">
        <v>2020</v>
      </c>
      <c r="M3" s="79"/>
      <c r="N3" s="80"/>
      <c r="O3" s="78">
        <v>2021</v>
      </c>
      <c r="P3" s="79"/>
      <c r="Q3" s="80"/>
      <c r="R3" s="81" t="s">
        <v>4</v>
      </c>
    </row>
    <row r="4" spans="1:18" ht="39.75" customHeight="1" x14ac:dyDescent="0.3">
      <c r="A4" s="77"/>
      <c r="B4" s="65"/>
      <c r="C4" s="1" t="s">
        <v>28</v>
      </c>
      <c r="D4" s="1" t="s">
        <v>29</v>
      </c>
      <c r="E4" s="1" t="s">
        <v>30</v>
      </c>
      <c r="F4" s="1" t="s">
        <v>28</v>
      </c>
      <c r="G4" s="1" t="s">
        <v>29</v>
      </c>
      <c r="H4" s="1" t="s">
        <v>30</v>
      </c>
      <c r="I4" s="1" t="s">
        <v>28</v>
      </c>
      <c r="J4" s="1" t="s">
        <v>29</v>
      </c>
      <c r="K4" s="1" t="s">
        <v>30</v>
      </c>
      <c r="L4" s="1" t="s">
        <v>28</v>
      </c>
      <c r="M4" s="1" t="s">
        <v>29</v>
      </c>
      <c r="N4" s="1" t="s">
        <v>30</v>
      </c>
      <c r="O4" s="1" t="s">
        <v>28</v>
      </c>
      <c r="P4" s="1" t="s">
        <v>29</v>
      </c>
      <c r="Q4" s="1" t="s">
        <v>30</v>
      </c>
      <c r="R4" s="82"/>
    </row>
    <row r="5" spans="1:18" x14ac:dyDescent="0.3">
      <c r="A5" s="7" t="s">
        <v>31</v>
      </c>
      <c r="B5" s="7" t="s">
        <v>19</v>
      </c>
      <c r="C5" s="35">
        <v>37</v>
      </c>
      <c r="D5" s="35">
        <v>16</v>
      </c>
      <c r="E5" s="37">
        <f>C5+D5</f>
        <v>53</v>
      </c>
      <c r="F5" s="36">
        <v>67</v>
      </c>
      <c r="G5" s="36">
        <v>8</v>
      </c>
      <c r="H5" s="37">
        <f>F5+G5</f>
        <v>75</v>
      </c>
      <c r="I5" s="36">
        <v>50</v>
      </c>
      <c r="J5" s="36">
        <v>6</v>
      </c>
      <c r="K5" s="37">
        <f>I5+J5</f>
        <v>56</v>
      </c>
      <c r="L5" s="36">
        <v>36</v>
      </c>
      <c r="M5" s="36">
        <v>0</v>
      </c>
      <c r="N5" s="37">
        <f>L5+M5</f>
        <v>36</v>
      </c>
      <c r="O5" s="36">
        <v>53</v>
      </c>
      <c r="P5" s="36">
        <v>8</v>
      </c>
      <c r="Q5" s="37">
        <f>O5+P5</f>
        <v>61</v>
      </c>
      <c r="R5" s="25">
        <f>(E5+H5+K5+N5+Q5)/5</f>
        <v>56.2</v>
      </c>
    </row>
    <row r="6" spans="1:18" x14ac:dyDescent="0.3">
      <c r="A6" s="7" t="s">
        <v>32</v>
      </c>
      <c r="B6" s="7"/>
      <c r="C6" s="35">
        <v>90</v>
      </c>
      <c r="D6" s="35">
        <v>93</v>
      </c>
      <c r="E6" s="37">
        <f t="shared" ref="E6:E14" si="0">C6+D6</f>
        <v>183</v>
      </c>
      <c r="F6" s="36">
        <v>97</v>
      </c>
      <c r="G6" s="36">
        <v>51</v>
      </c>
      <c r="H6" s="37">
        <f t="shared" ref="H6:H14" si="1">F6+G6</f>
        <v>148</v>
      </c>
      <c r="I6" s="36">
        <v>115</v>
      </c>
      <c r="J6" s="36">
        <v>39</v>
      </c>
      <c r="K6" s="37">
        <f t="shared" ref="K6:K14" si="2">I6+J6</f>
        <v>154</v>
      </c>
      <c r="L6" s="36">
        <v>59</v>
      </c>
      <c r="M6" s="36">
        <v>32</v>
      </c>
      <c r="N6" s="37">
        <f t="shared" ref="N6:N10" si="3">L6+M6</f>
        <v>91</v>
      </c>
      <c r="O6" s="36">
        <v>88</v>
      </c>
      <c r="P6" s="36">
        <v>24</v>
      </c>
      <c r="Q6" s="37">
        <f t="shared" ref="Q6:Q10" si="4">O6+P6</f>
        <v>112</v>
      </c>
      <c r="R6" s="25">
        <f t="shared" ref="R6:R9" si="5">(E6+H6+K6+N6+Q6)/5</f>
        <v>137.6</v>
      </c>
    </row>
    <row r="7" spans="1:18" x14ac:dyDescent="0.3">
      <c r="A7" s="7" t="s">
        <v>33</v>
      </c>
      <c r="B7" s="7" t="s">
        <v>34</v>
      </c>
      <c r="C7" s="35">
        <v>0</v>
      </c>
      <c r="D7" s="35">
        <v>0</v>
      </c>
      <c r="E7" s="37">
        <f t="shared" si="0"/>
        <v>0</v>
      </c>
      <c r="F7" s="36">
        <v>39</v>
      </c>
      <c r="G7" s="36">
        <v>17</v>
      </c>
      <c r="H7" s="37">
        <f t="shared" si="1"/>
        <v>56</v>
      </c>
      <c r="I7" s="36">
        <v>58</v>
      </c>
      <c r="J7" s="36">
        <v>24</v>
      </c>
      <c r="K7" s="37">
        <f t="shared" si="2"/>
        <v>82</v>
      </c>
      <c r="L7" s="36">
        <v>41</v>
      </c>
      <c r="M7" s="36">
        <v>10</v>
      </c>
      <c r="N7" s="37">
        <f t="shared" si="3"/>
        <v>51</v>
      </c>
      <c r="O7" s="36">
        <v>32</v>
      </c>
      <c r="P7" s="36">
        <v>19</v>
      </c>
      <c r="Q7" s="37">
        <f t="shared" si="4"/>
        <v>51</v>
      </c>
      <c r="R7" s="25">
        <f>(H7+K7+N7+Q7)/4</f>
        <v>60</v>
      </c>
    </row>
    <row r="8" spans="1:18" x14ac:dyDescent="0.3">
      <c r="A8" s="7" t="s">
        <v>12</v>
      </c>
      <c r="B8" s="7" t="s">
        <v>35</v>
      </c>
      <c r="C8" s="35">
        <v>113</v>
      </c>
      <c r="D8" s="35">
        <v>17</v>
      </c>
      <c r="E8" s="37">
        <f t="shared" si="0"/>
        <v>130</v>
      </c>
      <c r="F8" s="36">
        <v>116</v>
      </c>
      <c r="G8" s="36">
        <v>3</v>
      </c>
      <c r="H8" s="37">
        <f t="shared" si="1"/>
        <v>119</v>
      </c>
      <c r="I8" s="36">
        <v>98</v>
      </c>
      <c r="J8" s="36">
        <v>0</v>
      </c>
      <c r="K8" s="37">
        <f t="shared" si="2"/>
        <v>98</v>
      </c>
      <c r="L8" s="36">
        <v>59</v>
      </c>
      <c r="M8" s="36">
        <v>0</v>
      </c>
      <c r="N8" s="37">
        <f t="shared" si="3"/>
        <v>59</v>
      </c>
      <c r="O8" s="36">
        <v>64</v>
      </c>
      <c r="P8" s="36">
        <v>5</v>
      </c>
      <c r="Q8" s="37">
        <f t="shared" si="4"/>
        <v>69</v>
      </c>
      <c r="R8" s="25">
        <f>(E8+H8+K8+N8+Q8)/5</f>
        <v>95</v>
      </c>
    </row>
    <row r="9" spans="1:18" x14ac:dyDescent="0.3">
      <c r="A9" s="7" t="s">
        <v>36</v>
      </c>
      <c r="B9" s="7" t="s">
        <v>35</v>
      </c>
      <c r="C9" s="35">
        <v>16</v>
      </c>
      <c r="D9" s="35">
        <v>9</v>
      </c>
      <c r="E9" s="37">
        <f t="shared" si="0"/>
        <v>25</v>
      </c>
      <c r="F9" s="36">
        <v>46</v>
      </c>
      <c r="G9" s="36">
        <v>18</v>
      </c>
      <c r="H9" s="37">
        <f t="shared" si="1"/>
        <v>64</v>
      </c>
      <c r="I9" s="36">
        <v>38</v>
      </c>
      <c r="J9" s="36">
        <v>12</v>
      </c>
      <c r="K9" s="37">
        <f t="shared" si="2"/>
        <v>50</v>
      </c>
      <c r="L9" s="36">
        <v>33</v>
      </c>
      <c r="M9" s="36">
        <v>2</v>
      </c>
      <c r="N9" s="37">
        <f t="shared" si="3"/>
        <v>35</v>
      </c>
      <c r="O9" s="36">
        <v>63</v>
      </c>
      <c r="P9" s="36">
        <v>0</v>
      </c>
      <c r="Q9" s="37">
        <f t="shared" si="4"/>
        <v>63</v>
      </c>
      <c r="R9" s="25">
        <f t="shared" si="5"/>
        <v>47.4</v>
      </c>
    </row>
    <row r="10" spans="1:18" x14ac:dyDescent="0.3">
      <c r="A10" s="7" t="s">
        <v>24</v>
      </c>
      <c r="B10" s="7" t="s">
        <v>37</v>
      </c>
      <c r="C10" s="35">
        <v>0</v>
      </c>
      <c r="D10" s="35">
        <v>0</v>
      </c>
      <c r="E10" s="37">
        <f t="shared" si="0"/>
        <v>0</v>
      </c>
      <c r="F10" s="36">
        <v>31</v>
      </c>
      <c r="G10" s="36">
        <v>0</v>
      </c>
      <c r="H10" s="37">
        <f t="shared" si="1"/>
        <v>31</v>
      </c>
      <c r="I10" s="36">
        <v>64</v>
      </c>
      <c r="J10" s="36">
        <v>7</v>
      </c>
      <c r="K10" s="37">
        <f t="shared" si="2"/>
        <v>71</v>
      </c>
      <c r="L10" s="36">
        <v>57</v>
      </c>
      <c r="M10" s="36">
        <v>0</v>
      </c>
      <c r="N10" s="37">
        <f t="shared" si="3"/>
        <v>57</v>
      </c>
      <c r="O10" s="36">
        <v>44</v>
      </c>
      <c r="P10" s="36">
        <v>0</v>
      </c>
      <c r="Q10" s="37">
        <f t="shared" si="4"/>
        <v>44</v>
      </c>
      <c r="R10" s="25">
        <f>(H10+K10+N10+Q10)/4</f>
        <v>50.75</v>
      </c>
    </row>
    <row r="11" spans="1:18" x14ac:dyDescent="0.3">
      <c r="A11" s="7" t="s">
        <v>38</v>
      </c>
      <c r="B11" s="7" t="s">
        <v>39</v>
      </c>
      <c r="C11" s="35"/>
      <c r="D11" s="35"/>
      <c r="E11" s="37"/>
      <c r="F11" s="36"/>
      <c r="G11" s="36"/>
      <c r="H11" s="37"/>
      <c r="I11" s="36"/>
      <c r="J11" s="36"/>
      <c r="K11" s="37"/>
      <c r="L11" s="36"/>
      <c r="M11" s="36"/>
      <c r="N11" s="37"/>
      <c r="O11" s="36"/>
      <c r="P11" s="36"/>
      <c r="Q11" s="37"/>
      <c r="R11" s="25"/>
    </row>
    <row r="12" spans="1:18" x14ac:dyDescent="0.3">
      <c r="A12" s="7" t="s">
        <v>40</v>
      </c>
      <c r="B12" s="7" t="s">
        <v>41</v>
      </c>
      <c r="C12" s="35"/>
      <c r="D12" s="35"/>
      <c r="E12" s="37"/>
      <c r="F12" s="36"/>
      <c r="G12" s="36"/>
      <c r="H12" s="37"/>
      <c r="I12" s="36"/>
      <c r="J12" s="36"/>
      <c r="K12" s="37"/>
      <c r="L12" s="36"/>
      <c r="M12" s="36"/>
      <c r="N12" s="37"/>
      <c r="O12" s="36"/>
      <c r="P12" s="36"/>
      <c r="Q12" s="37"/>
      <c r="R12" s="25"/>
    </row>
    <row r="13" spans="1:18" x14ac:dyDescent="0.3">
      <c r="A13" s="7" t="s">
        <v>8</v>
      </c>
      <c r="B13" s="7" t="s">
        <v>42</v>
      </c>
      <c r="C13" s="35"/>
      <c r="D13" s="35"/>
      <c r="E13" s="37"/>
      <c r="F13" s="36"/>
      <c r="G13" s="36"/>
      <c r="H13" s="37"/>
      <c r="I13" s="36"/>
      <c r="J13" s="36"/>
      <c r="K13" s="37"/>
      <c r="L13" s="36"/>
      <c r="M13" s="36"/>
      <c r="N13" s="37"/>
      <c r="O13" s="36"/>
      <c r="P13" s="36"/>
      <c r="Q13" s="37"/>
      <c r="R13" s="25"/>
    </row>
    <row r="14" spans="1:18" x14ac:dyDescent="0.3">
      <c r="A14" s="6" t="s">
        <v>16</v>
      </c>
      <c r="B14" s="6"/>
      <c r="C14" s="37">
        <f>SUM(C5:C10)</f>
        <v>256</v>
      </c>
      <c r="D14" s="37">
        <f>SUM(D5:D10)</f>
        <v>135</v>
      </c>
      <c r="E14" s="37">
        <f t="shared" si="0"/>
        <v>391</v>
      </c>
      <c r="F14" s="37">
        <f>SUM(F5:F10)</f>
        <v>396</v>
      </c>
      <c r="G14" s="37">
        <f>SUM(G5:G10)</f>
        <v>97</v>
      </c>
      <c r="H14" s="37">
        <f t="shared" si="1"/>
        <v>493</v>
      </c>
      <c r="I14" s="37">
        <f>SUM(I5:I10)</f>
        <v>423</v>
      </c>
      <c r="J14" s="37">
        <f>SUM(J5:J10)</f>
        <v>88</v>
      </c>
      <c r="K14" s="37">
        <f t="shared" si="2"/>
        <v>511</v>
      </c>
      <c r="L14" s="37">
        <f>SUM(L5:L10)</f>
        <v>285</v>
      </c>
      <c r="M14" s="37">
        <f>SUM(M5:M10)</f>
        <v>44</v>
      </c>
      <c r="N14" s="37">
        <f t="shared" ref="N14" si="6">L14+M14</f>
        <v>329</v>
      </c>
      <c r="O14" s="37">
        <f>SUM(O5:O10)</f>
        <v>344</v>
      </c>
      <c r="P14" s="37">
        <f>SUM(P5:P10)</f>
        <v>56</v>
      </c>
      <c r="Q14" s="37">
        <f t="shared" ref="Q14" si="7">O14+P14</f>
        <v>400</v>
      </c>
      <c r="R14" s="26">
        <f>SUM(R5:R10)</f>
        <v>446.95</v>
      </c>
    </row>
    <row r="16" spans="1:18" x14ac:dyDescent="0.3">
      <c r="A16" s="50" t="s">
        <v>43</v>
      </c>
      <c r="B16" s="50"/>
    </row>
    <row r="17" spans="1:2" x14ac:dyDescent="0.3">
      <c r="A17" s="50"/>
      <c r="B17" s="50"/>
    </row>
    <row r="18" spans="1:2" x14ac:dyDescent="0.3">
      <c r="A18" s="50"/>
      <c r="B18" s="50"/>
    </row>
  </sheetData>
  <mergeCells count="7">
    <mergeCell ref="A3:A4"/>
    <mergeCell ref="C3:E3"/>
    <mergeCell ref="F3:H3"/>
    <mergeCell ref="I3:K3"/>
    <mergeCell ref="R3:R4"/>
    <mergeCell ref="L3:N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zoomScaleNormal="100" workbookViewId="0">
      <selection activeCell="N30" sqref="N30"/>
    </sheetView>
  </sheetViews>
  <sheetFormatPr defaultColWidth="11" defaultRowHeight="15.6" x14ac:dyDescent="0.3"/>
  <cols>
    <col min="1" max="1" width="14.59765625" customWidth="1"/>
    <col min="2" max="2" width="17.19921875" hidden="1" customWidth="1"/>
    <col min="3" max="7" width="6.69921875" customWidth="1"/>
    <col min="8" max="8" width="11.59765625" bestFit="1" customWidth="1"/>
    <col min="9" max="13" width="6.69921875" customWidth="1"/>
    <col min="14" max="14" width="11.59765625" bestFit="1" customWidth="1"/>
    <col min="15" max="15" width="11" customWidth="1"/>
  </cols>
  <sheetData>
    <row r="1" spans="1:14" x14ac:dyDescent="0.3">
      <c r="A1" s="83" t="s">
        <v>44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1:14" ht="15.6" customHeight="1" x14ac:dyDescent="0.3">
      <c r="A3" s="69" t="s">
        <v>41</v>
      </c>
      <c r="B3" s="63"/>
      <c r="C3" s="75" t="s">
        <v>3</v>
      </c>
      <c r="D3" s="75"/>
      <c r="E3" s="75"/>
      <c r="F3" s="75"/>
      <c r="G3" s="75"/>
      <c r="H3" s="75"/>
      <c r="I3" s="75" t="s">
        <v>2</v>
      </c>
      <c r="J3" s="75"/>
      <c r="K3" s="75"/>
      <c r="L3" s="75"/>
      <c r="M3" s="75"/>
      <c r="N3" s="75"/>
    </row>
    <row r="4" spans="1:14" ht="26.4" x14ac:dyDescent="0.3">
      <c r="A4" s="70"/>
      <c r="B4" s="63" t="s">
        <v>45</v>
      </c>
      <c r="C4" s="1">
        <v>2017</v>
      </c>
      <c r="D4" s="1">
        <v>2018</v>
      </c>
      <c r="E4" s="1">
        <v>2019</v>
      </c>
      <c r="F4" s="1">
        <v>2020</v>
      </c>
      <c r="G4" s="1">
        <v>2021</v>
      </c>
      <c r="H4" s="24" t="s">
        <v>4</v>
      </c>
      <c r="I4" s="1">
        <v>2017</v>
      </c>
      <c r="J4" s="1">
        <v>2018</v>
      </c>
      <c r="K4" s="1">
        <v>2019</v>
      </c>
      <c r="L4" s="1">
        <v>2020</v>
      </c>
      <c r="M4" s="1">
        <v>2021</v>
      </c>
      <c r="N4" s="24" t="s">
        <v>4</v>
      </c>
    </row>
    <row r="5" spans="1:14" x14ac:dyDescent="0.3">
      <c r="A5" s="2" t="s">
        <v>46</v>
      </c>
      <c r="B5" s="2" t="s">
        <v>35</v>
      </c>
      <c r="C5" s="4">
        <v>5.2054794520547898E-2</v>
      </c>
      <c r="D5" s="4">
        <v>2.4657534246575342E-2</v>
      </c>
      <c r="E5" s="4">
        <v>2.1917808219178082E-2</v>
      </c>
      <c r="F5" s="4">
        <v>3.5519125683060107E-2</v>
      </c>
      <c r="G5" s="4">
        <v>3.2876712328767127E-2</v>
      </c>
      <c r="H5" s="25">
        <f t="shared" ref="H5:H21" si="0">SUM(C5:G5)/5</f>
        <v>3.3405194999625715E-2</v>
      </c>
      <c r="I5" s="32">
        <v>5</v>
      </c>
      <c r="J5" s="32">
        <v>2</v>
      </c>
      <c r="K5" s="32">
        <v>2</v>
      </c>
      <c r="L5" s="32">
        <v>4</v>
      </c>
      <c r="M5" s="32">
        <v>3</v>
      </c>
      <c r="N5" s="25">
        <f t="shared" ref="N5:N21" si="1">SUM(I5:M5)/5</f>
        <v>3.2</v>
      </c>
    </row>
    <row r="6" spans="1:14" x14ac:dyDescent="0.3">
      <c r="A6" s="2" t="s">
        <v>5</v>
      </c>
      <c r="B6" s="2" t="s">
        <v>47</v>
      </c>
      <c r="C6" s="4">
        <v>0.43561643835616448</v>
      </c>
      <c r="D6" s="4">
        <v>0.52465753424657546</v>
      </c>
      <c r="E6" s="4">
        <v>0.14794520547945203</v>
      </c>
      <c r="F6" s="4">
        <v>0.12021857923497267</v>
      </c>
      <c r="G6" s="4">
        <v>0.19999999999999996</v>
      </c>
      <c r="H6" s="25">
        <f t="shared" si="0"/>
        <v>0.28568755146343289</v>
      </c>
      <c r="I6" s="32">
        <v>49</v>
      </c>
      <c r="J6" s="32">
        <v>51</v>
      </c>
      <c r="K6" s="32">
        <v>18</v>
      </c>
      <c r="L6" s="32">
        <v>12</v>
      </c>
      <c r="M6" s="32">
        <v>13</v>
      </c>
      <c r="N6" s="25">
        <f t="shared" si="1"/>
        <v>28.6</v>
      </c>
    </row>
    <row r="7" spans="1:14" x14ac:dyDescent="0.3">
      <c r="A7" s="2" t="s">
        <v>6</v>
      </c>
      <c r="B7" s="2" t="s">
        <v>48</v>
      </c>
      <c r="C7" s="4">
        <v>0.58904109589041098</v>
      </c>
      <c r="D7" s="4">
        <v>0.49863013698630138</v>
      </c>
      <c r="E7" s="4">
        <v>0.49863013698630149</v>
      </c>
      <c r="F7" s="4">
        <v>0.4180327868852462</v>
      </c>
      <c r="G7" s="4">
        <v>0.53972602739726061</v>
      </c>
      <c r="H7" s="25">
        <f t="shared" si="0"/>
        <v>0.50881203682910425</v>
      </c>
      <c r="I7" s="32">
        <v>71</v>
      </c>
      <c r="J7" s="32">
        <v>59</v>
      </c>
      <c r="K7" s="32">
        <v>55</v>
      </c>
      <c r="L7" s="32">
        <v>46</v>
      </c>
      <c r="M7" s="32">
        <v>63</v>
      </c>
      <c r="N7" s="25">
        <f t="shared" si="1"/>
        <v>58.8</v>
      </c>
    </row>
    <row r="8" spans="1:14" x14ac:dyDescent="0.3">
      <c r="A8" s="2" t="s">
        <v>36</v>
      </c>
      <c r="B8" s="2" t="s">
        <v>47</v>
      </c>
      <c r="C8" s="4">
        <v>0.10410958904109588</v>
      </c>
      <c r="D8" s="4">
        <v>0.15342465753424656</v>
      </c>
      <c r="E8" s="4">
        <v>5.205479452054794E-2</v>
      </c>
      <c r="F8" s="4">
        <v>4.0983606557377053E-2</v>
      </c>
      <c r="G8" s="4">
        <v>5.2054794520547946E-2</v>
      </c>
      <c r="H8" s="25">
        <f t="shared" si="0"/>
        <v>8.0525488434763065E-2</v>
      </c>
      <c r="I8" s="32">
        <v>13</v>
      </c>
      <c r="J8" s="32">
        <v>16</v>
      </c>
      <c r="K8" s="32">
        <v>6</v>
      </c>
      <c r="L8" s="32">
        <v>4</v>
      </c>
      <c r="M8" s="32">
        <v>6</v>
      </c>
      <c r="N8" s="25">
        <f t="shared" si="1"/>
        <v>9</v>
      </c>
    </row>
    <row r="9" spans="1:14" x14ac:dyDescent="0.3">
      <c r="A9" s="2" t="s">
        <v>49</v>
      </c>
      <c r="B9" s="2"/>
      <c r="C9" s="4">
        <v>0.70410958904109622</v>
      </c>
      <c r="D9" s="4">
        <v>0.61369863013698656</v>
      </c>
      <c r="E9" s="4">
        <v>0.32328767123287677</v>
      </c>
      <c r="F9" s="4">
        <v>0.32240437158469959</v>
      </c>
      <c r="G9" s="4">
        <v>0.39178082191780833</v>
      </c>
      <c r="H9" s="25">
        <f t="shared" si="0"/>
        <v>0.47105621678269349</v>
      </c>
      <c r="I9" s="32">
        <v>83</v>
      </c>
      <c r="J9" s="32">
        <v>68</v>
      </c>
      <c r="K9" s="32">
        <v>38</v>
      </c>
      <c r="L9" s="32">
        <v>37</v>
      </c>
      <c r="M9" s="32">
        <v>45</v>
      </c>
      <c r="N9" s="25">
        <f t="shared" si="1"/>
        <v>54.2</v>
      </c>
    </row>
    <row r="10" spans="1:14" x14ac:dyDescent="0.3">
      <c r="A10" s="2" t="s">
        <v>8</v>
      </c>
      <c r="B10" s="2" t="s">
        <v>47</v>
      </c>
      <c r="C10" s="4">
        <v>0.15342465753424656</v>
      </c>
      <c r="D10" s="4">
        <v>0.1287671232876712</v>
      </c>
      <c r="E10" s="4">
        <v>3.8356164383561639E-2</v>
      </c>
      <c r="F10" s="4">
        <v>6.8306010928961741E-2</v>
      </c>
      <c r="G10" s="4">
        <v>4.1095890410958902E-2</v>
      </c>
      <c r="H10" s="25">
        <f t="shared" si="0"/>
        <v>8.5989969309080011E-2</v>
      </c>
      <c r="I10" s="32">
        <v>16</v>
      </c>
      <c r="J10" s="32">
        <v>14</v>
      </c>
      <c r="K10" s="32">
        <v>4</v>
      </c>
      <c r="L10" s="32">
        <v>7</v>
      </c>
      <c r="M10" s="32">
        <v>5</v>
      </c>
      <c r="N10" s="25">
        <f t="shared" si="1"/>
        <v>9.1999999999999993</v>
      </c>
    </row>
    <row r="11" spans="1:14" x14ac:dyDescent="0.3">
      <c r="A11" s="2" t="s">
        <v>9</v>
      </c>
      <c r="B11" s="2" t="s">
        <v>47</v>
      </c>
      <c r="C11" s="4">
        <v>0.50410958904109582</v>
      </c>
      <c r="D11" s="4">
        <v>0.25479452054794516</v>
      </c>
      <c r="E11" s="4">
        <v>0.32876712328767116</v>
      </c>
      <c r="F11" s="4">
        <v>0.16666666666666671</v>
      </c>
      <c r="G11" s="4">
        <v>0.13424657534246573</v>
      </c>
      <c r="H11" s="25">
        <f t="shared" si="0"/>
        <v>0.27771689497716895</v>
      </c>
      <c r="I11" s="32">
        <v>55</v>
      </c>
      <c r="J11" s="32">
        <v>27</v>
      </c>
      <c r="K11" s="32">
        <v>33</v>
      </c>
      <c r="L11" s="32">
        <v>19</v>
      </c>
      <c r="M11" s="32">
        <v>14</v>
      </c>
      <c r="N11" s="25">
        <f t="shared" si="1"/>
        <v>29.6</v>
      </c>
    </row>
    <row r="12" spans="1:14" x14ac:dyDescent="0.3">
      <c r="A12" s="2" t="s">
        <v>38</v>
      </c>
      <c r="B12" s="2" t="s">
        <v>21</v>
      </c>
      <c r="C12" s="4">
        <v>0.23835616438356166</v>
      </c>
      <c r="D12" s="4">
        <v>0.22465753424657534</v>
      </c>
      <c r="E12" s="4">
        <v>0.19999999999999998</v>
      </c>
      <c r="F12" s="4">
        <v>0.19398907103825144</v>
      </c>
      <c r="G12" s="4">
        <v>0.17808219178082191</v>
      </c>
      <c r="H12" s="25">
        <f t="shared" si="0"/>
        <v>0.20701699228984208</v>
      </c>
      <c r="I12" s="32">
        <v>26</v>
      </c>
      <c r="J12" s="32">
        <v>26</v>
      </c>
      <c r="K12" s="32">
        <v>25</v>
      </c>
      <c r="L12" s="32">
        <v>22</v>
      </c>
      <c r="M12" s="32">
        <v>23</v>
      </c>
      <c r="N12" s="25">
        <f t="shared" si="1"/>
        <v>24.4</v>
      </c>
    </row>
    <row r="13" spans="1:14" x14ac:dyDescent="0.3">
      <c r="A13" s="2" t="s">
        <v>50</v>
      </c>
      <c r="B13" s="2" t="s">
        <v>35</v>
      </c>
      <c r="C13" s="4">
        <v>0.16986301369863011</v>
      </c>
      <c r="D13" s="4">
        <v>0.19999999999999998</v>
      </c>
      <c r="E13" s="4">
        <v>9.3150684931506855E-2</v>
      </c>
      <c r="F13" s="4">
        <v>2.7322404371584699E-2</v>
      </c>
      <c r="G13" s="4">
        <v>5.205479452054794E-2</v>
      </c>
      <c r="H13" s="25">
        <f t="shared" si="0"/>
        <v>0.1084781795044539</v>
      </c>
      <c r="I13" s="32">
        <v>22</v>
      </c>
      <c r="J13" s="32">
        <v>24</v>
      </c>
      <c r="K13" s="32">
        <v>13</v>
      </c>
      <c r="L13" s="32">
        <v>3</v>
      </c>
      <c r="M13" s="32">
        <v>6</v>
      </c>
      <c r="N13" s="25">
        <f t="shared" si="1"/>
        <v>13.6</v>
      </c>
    </row>
    <row r="14" spans="1:14" x14ac:dyDescent="0.3">
      <c r="A14" s="2" t="s">
        <v>33</v>
      </c>
      <c r="B14" s="2" t="s">
        <v>21</v>
      </c>
      <c r="C14" s="4">
        <v>0.27123287671232882</v>
      </c>
      <c r="D14" s="4">
        <v>0.20547945205479454</v>
      </c>
      <c r="E14" s="4">
        <v>0.13698630136986298</v>
      </c>
      <c r="F14" s="4">
        <v>7.1038251366120228E-2</v>
      </c>
      <c r="G14" s="4">
        <v>5.2054794520547946E-2</v>
      </c>
      <c r="H14" s="25">
        <f t="shared" si="0"/>
        <v>0.14735833520473091</v>
      </c>
      <c r="I14" s="32">
        <v>27</v>
      </c>
      <c r="J14" s="32">
        <v>21</v>
      </c>
      <c r="K14" s="32">
        <v>13</v>
      </c>
      <c r="L14" s="32">
        <v>7</v>
      </c>
      <c r="M14" s="32">
        <v>5</v>
      </c>
      <c r="N14" s="25">
        <f t="shared" si="1"/>
        <v>14.6</v>
      </c>
    </row>
    <row r="15" spans="1:14" x14ac:dyDescent="0.3">
      <c r="A15" s="2" t="s">
        <v>51</v>
      </c>
      <c r="B15" s="2" t="s">
        <v>35</v>
      </c>
      <c r="C15" s="4">
        <v>9.0410958904109578E-2</v>
      </c>
      <c r="D15" s="4">
        <v>0.10410958904109589</v>
      </c>
      <c r="E15" s="4">
        <v>6.8493150684931517E-2</v>
      </c>
      <c r="F15" s="4">
        <v>4.3715846994535526E-2</v>
      </c>
      <c r="G15" s="4">
        <v>2.1917808219178082E-2</v>
      </c>
      <c r="H15" s="25">
        <f t="shared" si="0"/>
        <v>6.5729470768770115E-2</v>
      </c>
      <c r="I15" s="32">
        <v>12</v>
      </c>
      <c r="J15" s="32">
        <v>14</v>
      </c>
      <c r="K15" s="32">
        <v>8</v>
      </c>
      <c r="L15" s="32">
        <v>5</v>
      </c>
      <c r="M15" s="32">
        <v>3</v>
      </c>
      <c r="N15" s="25">
        <f t="shared" si="1"/>
        <v>8.4</v>
      </c>
    </row>
    <row r="16" spans="1:14" x14ac:dyDescent="0.3">
      <c r="A16" s="2" t="s">
        <v>10</v>
      </c>
      <c r="B16" s="2" t="s">
        <v>47</v>
      </c>
      <c r="C16" s="4">
        <v>2.035616438356163</v>
      </c>
      <c r="D16" s="4">
        <v>1.6109589041095884</v>
      </c>
      <c r="E16" s="4">
        <v>1.6465753424657525</v>
      </c>
      <c r="F16" s="4">
        <v>0.26229508196721324</v>
      </c>
      <c r="G16" s="4">
        <v>0.10136986301369863</v>
      </c>
      <c r="H16" s="25">
        <f t="shared" si="0"/>
        <v>1.1313631259824832</v>
      </c>
      <c r="I16" s="32">
        <v>223</v>
      </c>
      <c r="J16" s="32">
        <v>161</v>
      </c>
      <c r="K16" s="32">
        <v>173</v>
      </c>
      <c r="L16" s="32">
        <v>29</v>
      </c>
      <c r="M16" s="32">
        <v>13</v>
      </c>
      <c r="N16" s="25">
        <f t="shared" si="1"/>
        <v>119.8</v>
      </c>
    </row>
    <row r="17" spans="1:14" ht="16.2" x14ac:dyDescent="0.3">
      <c r="A17" s="2" t="s">
        <v>52</v>
      </c>
      <c r="B17" s="2"/>
      <c r="C17" s="4">
        <v>1.1068493150684919</v>
      </c>
      <c r="D17" s="4">
        <v>1.1726027397260257</v>
      </c>
      <c r="E17" s="4">
        <v>0.70410958904109555</v>
      </c>
      <c r="F17" s="4">
        <v>0.35792349726775979</v>
      </c>
      <c r="G17" s="4">
        <v>0.43835616438356151</v>
      </c>
      <c r="H17" s="25">
        <f t="shared" si="0"/>
        <v>0.75596826109738691</v>
      </c>
      <c r="I17" s="32">
        <v>135</v>
      </c>
      <c r="J17" s="32">
        <v>134</v>
      </c>
      <c r="K17" s="32">
        <v>88</v>
      </c>
      <c r="L17" s="32">
        <v>43</v>
      </c>
      <c r="M17" s="32">
        <v>52</v>
      </c>
      <c r="N17" s="25">
        <f t="shared" si="1"/>
        <v>90.4</v>
      </c>
    </row>
    <row r="18" spans="1:14" ht="16.2" x14ac:dyDescent="0.3">
      <c r="A18" s="2" t="s">
        <v>53</v>
      </c>
      <c r="B18" s="2" t="s">
        <v>54</v>
      </c>
      <c r="C18" s="4">
        <v>1.643835616438356E-2</v>
      </c>
      <c r="D18" s="4">
        <v>0.1</v>
      </c>
      <c r="E18" s="4">
        <v>9.3150684931506841E-2</v>
      </c>
      <c r="F18" s="4">
        <v>3.5519125683060114E-2</v>
      </c>
      <c r="G18" s="4">
        <v>3.8356164383561639E-2</v>
      </c>
      <c r="H18" s="25">
        <f t="shared" si="0"/>
        <v>5.6692866232502435E-2</v>
      </c>
      <c r="I18" s="32">
        <v>2</v>
      </c>
      <c r="J18" s="32">
        <v>6</v>
      </c>
      <c r="K18" s="32">
        <v>9</v>
      </c>
      <c r="L18" s="32">
        <v>4</v>
      </c>
      <c r="M18" s="32">
        <v>4</v>
      </c>
      <c r="N18" s="25">
        <f t="shared" si="1"/>
        <v>5</v>
      </c>
    </row>
    <row r="19" spans="1:14" x14ac:dyDescent="0.3">
      <c r="A19" s="2" t="s">
        <v>12</v>
      </c>
      <c r="B19" s="2" t="s">
        <v>47</v>
      </c>
      <c r="C19" s="4">
        <v>0.35068493150684932</v>
      </c>
      <c r="D19" s="4">
        <v>0.25753424657534246</v>
      </c>
      <c r="E19" s="4">
        <v>0.34794520547945212</v>
      </c>
      <c r="F19" s="4">
        <v>0.16666666666666671</v>
      </c>
      <c r="G19" s="4">
        <v>0.25753424657534246</v>
      </c>
      <c r="H19" s="25">
        <f t="shared" si="0"/>
        <v>0.27607305936073062</v>
      </c>
      <c r="I19" s="32">
        <v>49</v>
      </c>
      <c r="J19" s="32">
        <v>48</v>
      </c>
      <c r="K19" s="32">
        <v>46</v>
      </c>
      <c r="L19" s="32">
        <v>23</v>
      </c>
      <c r="M19" s="32">
        <v>32</v>
      </c>
      <c r="N19" s="25">
        <f t="shared" si="1"/>
        <v>39.6</v>
      </c>
    </row>
    <row r="20" spans="1:14" x14ac:dyDescent="0.3">
      <c r="A20" s="2" t="s">
        <v>55</v>
      </c>
      <c r="B20" s="2" t="s">
        <v>47</v>
      </c>
      <c r="C20" s="4">
        <v>4.1095890410958909E-2</v>
      </c>
      <c r="D20" s="4">
        <v>0</v>
      </c>
      <c r="E20" s="4">
        <v>1.0958904109589041E-2</v>
      </c>
      <c r="F20" s="4">
        <v>0</v>
      </c>
      <c r="G20" s="4">
        <v>0</v>
      </c>
      <c r="H20" s="25">
        <f t="shared" si="0"/>
        <v>1.0410958904109591E-2</v>
      </c>
      <c r="I20" s="32">
        <v>4</v>
      </c>
      <c r="J20" s="32">
        <v>1</v>
      </c>
      <c r="K20" s="32">
        <v>1</v>
      </c>
      <c r="L20" s="32">
        <v>0</v>
      </c>
      <c r="M20" s="32">
        <v>0</v>
      </c>
      <c r="N20" s="25">
        <f t="shared" si="1"/>
        <v>1.2</v>
      </c>
    </row>
    <row r="21" spans="1:14" x14ac:dyDescent="0.3">
      <c r="A21" s="2" t="s">
        <v>56</v>
      </c>
      <c r="B21" s="2" t="s">
        <v>47</v>
      </c>
      <c r="C21" s="4">
        <v>0.29041095890410956</v>
      </c>
      <c r="D21" s="4">
        <v>0.19452054794520549</v>
      </c>
      <c r="E21" s="4">
        <v>0.16164383561643833</v>
      </c>
      <c r="F21" s="4">
        <v>0.11475409836065573</v>
      </c>
      <c r="G21" s="4">
        <v>8.4931506849315053E-2</v>
      </c>
      <c r="H21" s="25">
        <f t="shared" si="0"/>
        <v>0.16925218953514484</v>
      </c>
      <c r="I21" s="32">
        <v>35</v>
      </c>
      <c r="J21" s="32">
        <v>28</v>
      </c>
      <c r="K21" s="32">
        <v>22</v>
      </c>
      <c r="L21" s="32">
        <v>13</v>
      </c>
      <c r="M21" s="32">
        <v>10</v>
      </c>
      <c r="N21" s="25">
        <f t="shared" si="1"/>
        <v>21.6</v>
      </c>
    </row>
    <row r="22" spans="1:14" x14ac:dyDescent="0.3">
      <c r="A22" s="2" t="s">
        <v>22</v>
      </c>
      <c r="B22" s="2" t="s">
        <v>57</v>
      </c>
      <c r="C22" s="4"/>
      <c r="D22" s="4"/>
      <c r="E22" s="4"/>
      <c r="F22" s="4"/>
      <c r="G22" s="4"/>
      <c r="H22" s="25"/>
      <c r="I22" s="32"/>
      <c r="J22" s="32"/>
      <c r="K22" s="32"/>
      <c r="L22" s="32"/>
      <c r="M22" s="32"/>
      <c r="N22" s="25"/>
    </row>
    <row r="23" spans="1:14" x14ac:dyDescent="0.3">
      <c r="A23" s="2" t="s">
        <v>13</v>
      </c>
      <c r="B23" s="2"/>
      <c r="C23" s="4">
        <v>2.9213698630136968</v>
      </c>
      <c r="D23" s="4">
        <v>2.4821917808219167</v>
      </c>
      <c r="E23" s="4">
        <v>2.2979452054794498</v>
      </c>
      <c r="F23" s="4">
        <v>1.445355191256829</v>
      </c>
      <c r="G23" s="4">
        <v>1.0547945205479445</v>
      </c>
      <c r="H23" s="25">
        <f>SUM(C23:G23)/5</f>
        <v>2.0403313122239672</v>
      </c>
      <c r="I23" s="32">
        <v>309</v>
      </c>
      <c r="J23" s="32">
        <v>270</v>
      </c>
      <c r="K23" s="32">
        <v>261</v>
      </c>
      <c r="L23" s="32">
        <v>158</v>
      </c>
      <c r="M23" s="32">
        <v>119</v>
      </c>
      <c r="N23" s="25">
        <f>SUM(I23:M23)/5</f>
        <v>223.4</v>
      </c>
    </row>
    <row r="24" spans="1:14" x14ac:dyDescent="0.3">
      <c r="A24" s="2" t="s">
        <v>40</v>
      </c>
      <c r="B24" s="2" t="s">
        <v>21</v>
      </c>
      <c r="C24" s="4">
        <v>0.10410958904109588</v>
      </c>
      <c r="D24" s="4">
        <v>0.13972602739726031</v>
      </c>
      <c r="E24" s="4">
        <v>6.575342465753424E-2</v>
      </c>
      <c r="F24" s="4">
        <v>7.1038251366120228E-2</v>
      </c>
      <c r="G24" s="4">
        <v>6.3013698630136977E-2</v>
      </c>
      <c r="H24" s="25">
        <f>SUM(C24:G24)/5</f>
        <v>8.8728198218429519E-2</v>
      </c>
      <c r="I24" s="32">
        <v>11</v>
      </c>
      <c r="J24" s="32">
        <v>16</v>
      </c>
      <c r="K24" s="32">
        <v>8</v>
      </c>
      <c r="L24" s="32">
        <v>10</v>
      </c>
      <c r="M24" s="32">
        <v>8</v>
      </c>
      <c r="N24" s="25">
        <f>SUM(I24:M24)/5</f>
        <v>10.6</v>
      </c>
    </row>
    <row r="25" spans="1:14" x14ac:dyDescent="0.3">
      <c r="A25" s="2" t="s">
        <v>24</v>
      </c>
      <c r="B25" s="2" t="s">
        <v>58</v>
      </c>
      <c r="C25" s="4">
        <v>7.6712328767123278E-2</v>
      </c>
      <c r="D25" s="4">
        <v>5.7534246575342465E-2</v>
      </c>
      <c r="E25" s="4">
        <v>2.4657534246575342E-2</v>
      </c>
      <c r="F25" s="4">
        <v>4.0983606557377053E-2</v>
      </c>
      <c r="G25" s="4">
        <v>6.0273972602739721E-2</v>
      </c>
      <c r="H25" s="25">
        <f>SUM(C25:G25)/5</f>
        <v>5.203233774983157E-2</v>
      </c>
      <c r="I25" s="32">
        <v>9</v>
      </c>
      <c r="J25" s="32">
        <v>8</v>
      </c>
      <c r="K25" s="32">
        <v>3</v>
      </c>
      <c r="L25" s="32">
        <v>5</v>
      </c>
      <c r="M25" s="32">
        <v>7</v>
      </c>
      <c r="N25" s="25">
        <f>SUM(I25:M25)/5</f>
        <v>6.4</v>
      </c>
    </row>
    <row r="26" spans="1:14" x14ac:dyDescent="0.3">
      <c r="A26" s="2" t="s">
        <v>14</v>
      </c>
      <c r="B26" s="2" t="s">
        <v>47</v>
      </c>
      <c r="C26" s="4">
        <v>0.53698630136986303</v>
      </c>
      <c r="D26" s="4">
        <v>0.47123287671232877</v>
      </c>
      <c r="E26" s="4">
        <v>0.45205479452054792</v>
      </c>
      <c r="F26" s="4">
        <v>1.0874316939890714</v>
      </c>
      <c r="G26" s="4">
        <v>1.0191780821917795</v>
      </c>
      <c r="H26" s="25">
        <f>SUM(C26:G26)/5</f>
        <v>0.71337674975671805</v>
      </c>
      <c r="I26" s="32">
        <v>65</v>
      </c>
      <c r="J26" s="32">
        <v>60</v>
      </c>
      <c r="K26" s="32">
        <v>62</v>
      </c>
      <c r="L26" s="32">
        <v>126</v>
      </c>
      <c r="M26" s="32">
        <v>111</v>
      </c>
      <c r="N26" s="25">
        <f>SUM(I26:M26)/5</f>
        <v>84.8</v>
      </c>
    </row>
    <row r="27" spans="1:14" x14ac:dyDescent="0.3">
      <c r="A27" s="2" t="s">
        <v>59</v>
      </c>
      <c r="B27" s="2" t="s">
        <v>35</v>
      </c>
      <c r="C27" s="4"/>
      <c r="D27" s="4"/>
      <c r="E27" s="4"/>
      <c r="F27" s="4"/>
      <c r="G27" s="4"/>
      <c r="H27" s="25"/>
      <c r="I27" s="32"/>
      <c r="J27" s="32"/>
      <c r="K27" s="32"/>
      <c r="L27" s="32"/>
      <c r="M27" s="32"/>
      <c r="N27" s="25"/>
    </row>
    <row r="28" spans="1:14" x14ac:dyDescent="0.3">
      <c r="A28" s="2" t="s">
        <v>60</v>
      </c>
      <c r="B28" s="2" t="s">
        <v>47</v>
      </c>
      <c r="C28" s="4">
        <v>0.25753424657534246</v>
      </c>
      <c r="D28" s="4">
        <v>0.32876712328767116</v>
      </c>
      <c r="E28" s="4">
        <v>0.26849315068493146</v>
      </c>
      <c r="F28" s="4">
        <v>0.20218579234972686</v>
      </c>
      <c r="G28" s="4">
        <v>0.33972602739726032</v>
      </c>
      <c r="H28" s="25">
        <f>SUM(C28:G28)/5</f>
        <v>0.27934126805898646</v>
      </c>
      <c r="I28" s="32">
        <v>30</v>
      </c>
      <c r="J28" s="32">
        <v>36</v>
      </c>
      <c r="K28" s="32">
        <v>31</v>
      </c>
      <c r="L28" s="32">
        <v>23</v>
      </c>
      <c r="M28" s="32">
        <v>39</v>
      </c>
      <c r="N28" s="25">
        <f>SUM(I28:M28)/5</f>
        <v>31.8</v>
      </c>
    </row>
    <row r="29" spans="1:14" x14ac:dyDescent="0.3">
      <c r="A29" s="3" t="s">
        <v>16</v>
      </c>
      <c r="B29" s="3"/>
      <c r="C29" s="5">
        <f t="shared" ref="C29:N29" si="2">SUM(C5:C28)</f>
        <v>11.050136986301366</v>
      </c>
      <c r="D29" s="5">
        <f t="shared" si="2"/>
        <v>9.7479452054794482</v>
      </c>
      <c r="E29" s="5">
        <f t="shared" si="2"/>
        <v>7.9828767123287632</v>
      </c>
      <c r="F29" s="5">
        <f t="shared" si="2"/>
        <v>5.2923497267759556</v>
      </c>
      <c r="G29" s="5">
        <f t="shared" si="2"/>
        <v>5.1534246575342442</v>
      </c>
      <c r="H29" s="26">
        <f t="shared" si="2"/>
        <v>7.8453466576839554</v>
      </c>
      <c r="I29" s="33">
        <f t="shared" si="2"/>
        <v>1251</v>
      </c>
      <c r="J29" s="33">
        <f t="shared" si="2"/>
        <v>1090</v>
      </c>
      <c r="K29" s="33">
        <f t="shared" si="2"/>
        <v>919</v>
      </c>
      <c r="L29" s="33">
        <f t="shared" si="2"/>
        <v>600</v>
      </c>
      <c r="M29" s="33">
        <f t="shared" si="2"/>
        <v>581</v>
      </c>
      <c r="N29" s="34">
        <f t="shared" si="2"/>
        <v>888.19999999999982</v>
      </c>
    </row>
    <row r="30" spans="1:14" x14ac:dyDescent="0.3">
      <c r="A30" s="19"/>
      <c r="B30" s="19"/>
      <c r="C30" s="20"/>
      <c r="D30" s="20"/>
      <c r="E30" s="20"/>
      <c r="F30" s="20"/>
      <c r="G30" s="20"/>
      <c r="H30" s="71"/>
      <c r="I30" s="20"/>
      <c r="J30" s="20"/>
      <c r="K30" s="20"/>
      <c r="L30" s="20"/>
      <c r="M30" s="20"/>
    </row>
  </sheetData>
  <sortState xmlns:xlrd2="http://schemas.microsoft.com/office/spreadsheetml/2017/richdata2" ref="A5:N28">
    <sortCondition ref="A5:A28"/>
  </sortState>
  <mergeCells count="3">
    <mergeCell ref="I3:N3"/>
    <mergeCell ref="A1:N1"/>
    <mergeCell ref="C3:H3"/>
  </mergeCells>
  <printOptions horizontalCentered="1"/>
  <pageMargins left="0.31496062992125984" right="0.31496062992125984" top="0.55118110236220474" bottom="0.15748031496062992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6"/>
  <sheetViews>
    <sheetView zoomScaleNormal="100" workbookViewId="0">
      <selection activeCell="M22" sqref="M22"/>
    </sheetView>
  </sheetViews>
  <sheetFormatPr defaultColWidth="11" defaultRowHeight="15.6" x14ac:dyDescent="0.3"/>
  <cols>
    <col min="1" max="1" width="25.59765625" customWidth="1"/>
    <col min="2" max="6" width="7.09765625" customWidth="1"/>
    <col min="7" max="7" width="11.59765625" bestFit="1" customWidth="1"/>
    <col min="8" max="12" width="7.3984375" customWidth="1"/>
    <col min="13" max="13" width="12.3984375" customWidth="1"/>
  </cols>
  <sheetData>
    <row r="1" spans="1:13" s="27" customFormat="1" x14ac:dyDescent="0.3">
      <c r="A1" s="18" t="s">
        <v>61</v>
      </c>
      <c r="H1" s="18"/>
      <c r="I1" s="18"/>
      <c r="J1" s="18"/>
      <c r="K1" s="18"/>
      <c r="L1" s="18"/>
      <c r="M1" s="18"/>
    </row>
    <row r="3" spans="1:13" x14ac:dyDescent="0.3">
      <c r="A3" s="69" t="s">
        <v>47</v>
      </c>
      <c r="B3" s="75" t="s">
        <v>3</v>
      </c>
      <c r="C3" s="75"/>
      <c r="D3" s="75"/>
      <c r="E3" s="75"/>
      <c r="F3" s="75"/>
      <c r="G3" s="75"/>
      <c r="H3" s="75" t="s">
        <v>2</v>
      </c>
      <c r="I3" s="75"/>
      <c r="J3" s="75"/>
      <c r="K3" s="75"/>
      <c r="L3" s="75"/>
      <c r="M3" s="75"/>
    </row>
    <row r="4" spans="1:13" ht="26.4" x14ac:dyDescent="0.3">
      <c r="A4" s="70"/>
      <c r="B4" s="1">
        <v>2017</v>
      </c>
      <c r="C4" s="1">
        <v>2018</v>
      </c>
      <c r="D4" s="1">
        <v>2019</v>
      </c>
      <c r="E4" s="1">
        <v>2020</v>
      </c>
      <c r="F4" s="1">
        <v>2021</v>
      </c>
      <c r="G4" s="24" t="s">
        <v>4</v>
      </c>
      <c r="H4" s="1">
        <v>2017</v>
      </c>
      <c r="I4" s="1">
        <v>2018</v>
      </c>
      <c r="J4" s="1">
        <v>2019</v>
      </c>
      <c r="K4" s="1">
        <v>2020</v>
      </c>
      <c r="L4" s="1">
        <v>2021</v>
      </c>
      <c r="M4" s="24" t="s">
        <v>4</v>
      </c>
    </row>
    <row r="5" spans="1:13" x14ac:dyDescent="0.3">
      <c r="A5" s="12" t="s">
        <v>62</v>
      </c>
      <c r="B5" s="14">
        <v>17</v>
      </c>
      <c r="C5" s="8">
        <v>18.5</v>
      </c>
      <c r="D5" s="8">
        <v>13.769863013698632</v>
      </c>
      <c r="E5" s="8">
        <v>12.702185792349729</v>
      </c>
      <c r="F5" s="8">
        <v>11.887671232876713</v>
      </c>
      <c r="G5" s="25">
        <f t="shared" ref="G5:G11" si="0">SUM(B5:F5)/5</f>
        <v>14.771944007785015</v>
      </c>
      <c r="H5" s="44">
        <v>38</v>
      </c>
      <c r="I5" s="39">
        <v>39</v>
      </c>
      <c r="J5" s="39">
        <v>31</v>
      </c>
      <c r="K5" s="39">
        <v>19</v>
      </c>
      <c r="L5" s="39">
        <v>29</v>
      </c>
      <c r="M5" s="41">
        <f t="shared" ref="M5:M11" si="1">SUM(H5:L5)/5</f>
        <v>31.2</v>
      </c>
    </row>
    <row r="6" spans="1:13" x14ac:dyDescent="0.3">
      <c r="A6" s="12" t="s">
        <v>63</v>
      </c>
      <c r="B6" s="14">
        <v>33.799999999999997</v>
      </c>
      <c r="C6" s="8">
        <v>35.799999999999997</v>
      </c>
      <c r="D6" s="8">
        <v>25.230136986301375</v>
      </c>
      <c r="E6" s="8">
        <v>24.407103825136609</v>
      </c>
      <c r="F6" s="8">
        <v>25.400000000000006</v>
      </c>
      <c r="G6" s="25">
        <f t="shared" si="0"/>
        <v>28.927448162287597</v>
      </c>
      <c r="H6" s="44">
        <v>80</v>
      </c>
      <c r="I6" s="39">
        <v>73</v>
      </c>
      <c r="J6" s="39">
        <v>42</v>
      </c>
      <c r="K6" s="39">
        <v>32</v>
      </c>
      <c r="L6" s="39">
        <v>35</v>
      </c>
      <c r="M6" s="41">
        <f t="shared" si="1"/>
        <v>52.4</v>
      </c>
    </row>
    <row r="7" spans="1:13" x14ac:dyDescent="0.3">
      <c r="A7" s="12" t="s">
        <v>5</v>
      </c>
      <c r="B7" s="14">
        <v>22.5</v>
      </c>
      <c r="C7" s="8">
        <v>28.5</v>
      </c>
      <c r="D7" s="8">
        <v>25.369863013698627</v>
      </c>
      <c r="E7" s="8">
        <v>15.035519125683063</v>
      </c>
      <c r="F7" s="8">
        <v>15.339726027397262</v>
      </c>
      <c r="G7" s="25">
        <f t="shared" si="0"/>
        <v>21.34902163335579</v>
      </c>
      <c r="H7" s="44">
        <v>117</v>
      </c>
      <c r="I7" s="39">
        <v>152</v>
      </c>
      <c r="J7" s="39">
        <v>152</v>
      </c>
      <c r="K7" s="39">
        <v>53</v>
      </c>
      <c r="L7" s="39">
        <v>61</v>
      </c>
      <c r="M7" s="41">
        <f t="shared" si="1"/>
        <v>107</v>
      </c>
    </row>
    <row r="8" spans="1:13" x14ac:dyDescent="0.3">
      <c r="A8" s="12" t="s">
        <v>6</v>
      </c>
      <c r="B8" s="14">
        <v>22.4</v>
      </c>
      <c r="C8" s="8">
        <v>22.8</v>
      </c>
      <c r="D8" s="8">
        <v>24.550684931506858</v>
      </c>
      <c r="E8" s="8">
        <v>21.37158469945356</v>
      </c>
      <c r="F8" s="8">
        <v>25.378082191780834</v>
      </c>
      <c r="G8" s="25">
        <f t="shared" si="0"/>
        <v>23.300070364548255</v>
      </c>
      <c r="H8" s="44">
        <v>117</v>
      </c>
      <c r="I8" s="39">
        <v>107</v>
      </c>
      <c r="J8" s="39">
        <v>92</v>
      </c>
      <c r="K8" s="39">
        <v>69</v>
      </c>
      <c r="L8" s="39">
        <v>79</v>
      </c>
      <c r="M8" s="41">
        <f t="shared" si="1"/>
        <v>92.8</v>
      </c>
    </row>
    <row r="9" spans="1:13" x14ac:dyDescent="0.3">
      <c r="A9" s="12" t="s">
        <v>36</v>
      </c>
      <c r="B9" s="14">
        <v>10.7</v>
      </c>
      <c r="C9" s="8">
        <v>9.6999999999999993</v>
      </c>
      <c r="D9" s="8">
        <v>5.6739726027397257</v>
      </c>
      <c r="E9" s="8">
        <v>4.1994535519125682</v>
      </c>
      <c r="F9" s="8">
        <v>6.6356164383561644</v>
      </c>
      <c r="G9" s="25">
        <f t="shared" si="0"/>
        <v>7.3818085186016917</v>
      </c>
      <c r="H9" s="44">
        <v>43</v>
      </c>
      <c r="I9" s="39">
        <v>45</v>
      </c>
      <c r="J9" s="39">
        <v>22</v>
      </c>
      <c r="K9" s="39">
        <v>16</v>
      </c>
      <c r="L9" s="39">
        <v>25</v>
      </c>
      <c r="M9" s="41">
        <f t="shared" si="1"/>
        <v>30.2</v>
      </c>
    </row>
    <row r="10" spans="1:13" x14ac:dyDescent="0.3">
      <c r="A10" s="12" t="s">
        <v>49</v>
      </c>
      <c r="B10" s="14">
        <v>46.83</v>
      </c>
      <c r="C10" s="8">
        <v>40.630000000000003</v>
      </c>
      <c r="D10" s="8">
        <v>27.002739726027404</v>
      </c>
      <c r="E10" s="8">
        <v>21.896174863387991</v>
      </c>
      <c r="F10" s="8">
        <v>21.446575342465756</v>
      </c>
      <c r="G10" s="25">
        <f t="shared" si="0"/>
        <v>31.561097986376232</v>
      </c>
      <c r="H10" s="44">
        <v>85</v>
      </c>
      <c r="I10" s="39">
        <v>114</v>
      </c>
      <c r="J10" s="39">
        <v>74</v>
      </c>
      <c r="K10" s="39">
        <v>53</v>
      </c>
      <c r="L10" s="39">
        <v>53</v>
      </c>
      <c r="M10" s="41">
        <f t="shared" si="1"/>
        <v>75.8</v>
      </c>
    </row>
    <row r="11" spans="1:13" x14ac:dyDescent="0.3">
      <c r="A11" s="12" t="s">
        <v>8</v>
      </c>
      <c r="B11" s="14">
        <v>23.4</v>
      </c>
      <c r="C11" s="8">
        <v>27.5</v>
      </c>
      <c r="D11" s="8">
        <v>22.775342465753422</v>
      </c>
      <c r="E11" s="8">
        <v>12.306010928961747</v>
      </c>
      <c r="F11" s="8">
        <v>12.252054794520546</v>
      </c>
      <c r="G11" s="25">
        <f t="shared" si="0"/>
        <v>19.646681637847145</v>
      </c>
      <c r="H11" s="44">
        <v>69</v>
      </c>
      <c r="I11" s="39">
        <v>83</v>
      </c>
      <c r="J11" s="39">
        <v>56</v>
      </c>
      <c r="K11" s="39">
        <v>20</v>
      </c>
      <c r="L11" s="39">
        <v>36</v>
      </c>
      <c r="M11" s="41">
        <f t="shared" si="1"/>
        <v>52.8</v>
      </c>
    </row>
    <row r="12" spans="1:13" x14ac:dyDescent="0.3">
      <c r="A12" s="12" t="s">
        <v>64</v>
      </c>
      <c r="B12" s="14">
        <v>0.2</v>
      </c>
      <c r="C12" s="8">
        <v>10.1</v>
      </c>
      <c r="D12" s="15">
        <v>13</v>
      </c>
      <c r="E12" s="15">
        <v>14.008196721311474</v>
      </c>
      <c r="F12" s="15">
        <v>14.454794520547949</v>
      </c>
      <c r="G12" s="25">
        <f>SUM(C12:F12)/4</f>
        <v>12.890747810464855</v>
      </c>
      <c r="H12" s="44">
        <v>7</v>
      </c>
      <c r="I12" s="39">
        <v>65</v>
      </c>
      <c r="J12" s="38">
        <v>60</v>
      </c>
      <c r="K12" s="38">
        <v>46</v>
      </c>
      <c r="L12" s="38">
        <v>36</v>
      </c>
      <c r="M12" s="41">
        <f>SUM(I12:L12)/4</f>
        <v>51.75</v>
      </c>
    </row>
    <row r="13" spans="1:13" x14ac:dyDescent="0.3">
      <c r="A13" s="12" t="s">
        <v>10</v>
      </c>
      <c r="B13" s="14">
        <v>47.8</v>
      </c>
      <c r="C13" s="8">
        <v>34.299999999999997</v>
      </c>
      <c r="D13" s="8">
        <v>37.200000000000003</v>
      </c>
      <c r="E13" s="8">
        <v>33.426229508196741</v>
      </c>
      <c r="F13" s="8">
        <v>35.405479452054792</v>
      </c>
      <c r="G13" s="25">
        <f t="shared" ref="G13:G21" si="2">SUM(B13:F13)/5</f>
        <v>37.626341792050312</v>
      </c>
      <c r="H13" s="44">
        <v>236</v>
      </c>
      <c r="I13" s="39">
        <v>254</v>
      </c>
      <c r="J13" s="39">
        <v>262</v>
      </c>
      <c r="K13" s="39">
        <v>144</v>
      </c>
      <c r="L13" s="39">
        <v>168</v>
      </c>
      <c r="M13" s="41">
        <f t="shared" ref="M13:M21" si="3">SUM(H13:L13)/5</f>
        <v>212.8</v>
      </c>
    </row>
    <row r="14" spans="1:13" x14ac:dyDescent="0.3">
      <c r="A14" s="12" t="s">
        <v>65</v>
      </c>
      <c r="B14" s="14">
        <v>64.900000000000006</v>
      </c>
      <c r="C14" s="8">
        <v>64.3</v>
      </c>
      <c r="D14" s="8">
        <v>52.1</v>
      </c>
      <c r="E14" s="8">
        <v>37.505464480874316</v>
      </c>
      <c r="F14" s="8">
        <v>39.30958904109589</v>
      </c>
      <c r="G14" s="25">
        <f t="shared" si="2"/>
        <v>51.623010704394041</v>
      </c>
      <c r="H14" s="44">
        <v>149</v>
      </c>
      <c r="I14" s="39">
        <v>175</v>
      </c>
      <c r="J14" s="39">
        <v>118</v>
      </c>
      <c r="K14" s="39">
        <v>64</v>
      </c>
      <c r="L14" s="39">
        <v>103</v>
      </c>
      <c r="M14" s="41">
        <f t="shared" si="3"/>
        <v>121.8</v>
      </c>
    </row>
    <row r="15" spans="1:13" x14ac:dyDescent="0.3">
      <c r="A15" s="12" t="s">
        <v>12</v>
      </c>
      <c r="B15" s="14">
        <v>23.5</v>
      </c>
      <c r="C15" s="8">
        <v>19.2</v>
      </c>
      <c r="D15" s="8">
        <v>24</v>
      </c>
      <c r="E15" s="8">
        <v>17.614754098360667</v>
      </c>
      <c r="F15" s="8">
        <v>12.358904109589043</v>
      </c>
      <c r="G15" s="25">
        <f t="shared" si="2"/>
        <v>19.334731641589944</v>
      </c>
      <c r="H15" s="44">
        <v>84</v>
      </c>
      <c r="I15" s="39">
        <v>74</v>
      </c>
      <c r="J15" s="39">
        <v>79</v>
      </c>
      <c r="K15" s="39">
        <v>42</v>
      </c>
      <c r="L15" s="39">
        <v>36</v>
      </c>
      <c r="M15" s="41">
        <f t="shared" si="3"/>
        <v>63</v>
      </c>
    </row>
    <row r="16" spans="1:13" x14ac:dyDescent="0.3">
      <c r="A16" s="12" t="s">
        <v>66</v>
      </c>
      <c r="B16" s="14">
        <v>15.8</v>
      </c>
      <c r="C16" s="8">
        <v>14.8</v>
      </c>
      <c r="D16" s="8">
        <v>10.769863013698634</v>
      </c>
      <c r="E16" s="8">
        <v>7.6202185792349733</v>
      </c>
      <c r="F16" s="8">
        <v>7.3424657534246567</v>
      </c>
      <c r="G16" s="25">
        <f t="shared" si="2"/>
        <v>11.266509469271652</v>
      </c>
      <c r="H16" s="44">
        <v>79</v>
      </c>
      <c r="I16" s="39">
        <v>82</v>
      </c>
      <c r="J16" s="39">
        <v>70</v>
      </c>
      <c r="K16" s="39">
        <v>43</v>
      </c>
      <c r="L16" s="39">
        <v>42</v>
      </c>
      <c r="M16" s="41">
        <f t="shared" si="3"/>
        <v>63.2</v>
      </c>
    </row>
    <row r="17" spans="1:13" x14ac:dyDescent="0.3">
      <c r="A17" s="12" t="s">
        <v>55</v>
      </c>
      <c r="B17" s="14">
        <v>10.9</v>
      </c>
      <c r="C17" s="8">
        <v>11.9</v>
      </c>
      <c r="D17" s="8">
        <v>9.1972602739725993</v>
      </c>
      <c r="E17" s="8">
        <v>7.5655737704918034</v>
      </c>
      <c r="F17" s="8">
        <v>8.9780821917808211</v>
      </c>
      <c r="G17" s="25">
        <f t="shared" si="2"/>
        <v>9.7081832472490444</v>
      </c>
      <c r="H17" s="44">
        <v>26</v>
      </c>
      <c r="I17" s="39">
        <v>32</v>
      </c>
      <c r="J17" s="39">
        <v>26</v>
      </c>
      <c r="K17" s="39">
        <v>11</v>
      </c>
      <c r="L17" s="39">
        <v>17</v>
      </c>
      <c r="M17" s="41">
        <f t="shared" si="3"/>
        <v>22.4</v>
      </c>
    </row>
    <row r="18" spans="1:13" x14ac:dyDescent="0.3">
      <c r="A18" s="12" t="s">
        <v>56</v>
      </c>
      <c r="B18" s="14">
        <v>11.6</v>
      </c>
      <c r="C18" s="8">
        <v>12</v>
      </c>
      <c r="D18" s="8">
        <v>12.493150684931505</v>
      </c>
      <c r="E18" s="8">
        <v>10.221311475409836</v>
      </c>
      <c r="F18" s="8">
        <v>8.9068493150684933</v>
      </c>
      <c r="G18" s="25">
        <f t="shared" si="2"/>
        <v>11.044262295081968</v>
      </c>
      <c r="H18" s="44">
        <v>52</v>
      </c>
      <c r="I18" s="39">
        <v>42</v>
      </c>
      <c r="J18" s="39">
        <v>40</v>
      </c>
      <c r="K18" s="39">
        <v>13</v>
      </c>
      <c r="L18" s="39">
        <v>27</v>
      </c>
      <c r="M18" s="41">
        <f t="shared" si="3"/>
        <v>34.799999999999997</v>
      </c>
    </row>
    <row r="19" spans="1:13" x14ac:dyDescent="0.3">
      <c r="A19" s="12" t="s">
        <v>67</v>
      </c>
      <c r="B19" s="14">
        <v>59.2</v>
      </c>
      <c r="C19" s="8">
        <v>61.7</v>
      </c>
      <c r="D19" s="8">
        <v>52.07123287671233</v>
      </c>
      <c r="E19" s="8">
        <v>36.021857923497265</v>
      </c>
      <c r="F19" s="8">
        <v>30.197260273972599</v>
      </c>
      <c r="G19" s="25">
        <f t="shared" si="2"/>
        <v>47.838070214836442</v>
      </c>
      <c r="H19" s="44">
        <v>201</v>
      </c>
      <c r="I19" s="39">
        <v>222</v>
      </c>
      <c r="J19" s="39">
        <v>177</v>
      </c>
      <c r="K19" s="39">
        <v>108</v>
      </c>
      <c r="L19" s="39">
        <v>94</v>
      </c>
      <c r="M19" s="41">
        <f t="shared" si="3"/>
        <v>160.4</v>
      </c>
    </row>
    <row r="20" spans="1:13" x14ac:dyDescent="0.3">
      <c r="A20" s="12" t="s">
        <v>14</v>
      </c>
      <c r="B20" s="14">
        <v>38.53</v>
      </c>
      <c r="C20" s="8">
        <v>41.43</v>
      </c>
      <c r="D20" s="8">
        <v>40.063013698630137</v>
      </c>
      <c r="E20" s="8">
        <v>33.554644808743177</v>
      </c>
      <c r="F20" s="8">
        <v>33.095890410958901</v>
      </c>
      <c r="G20" s="25">
        <f t="shared" si="2"/>
        <v>37.33470978366644</v>
      </c>
      <c r="H20" s="44">
        <v>115</v>
      </c>
      <c r="I20" s="39">
        <v>138</v>
      </c>
      <c r="J20" s="39">
        <v>147</v>
      </c>
      <c r="K20" s="39">
        <v>115</v>
      </c>
      <c r="L20" s="39">
        <v>121</v>
      </c>
      <c r="M20" s="41">
        <f t="shared" si="3"/>
        <v>127.2</v>
      </c>
    </row>
    <row r="21" spans="1:13" x14ac:dyDescent="0.3">
      <c r="A21" s="12" t="s">
        <v>60</v>
      </c>
      <c r="B21" s="14">
        <v>14.8</v>
      </c>
      <c r="C21" s="8">
        <v>15</v>
      </c>
      <c r="D21" s="8">
        <v>15.139726027397264</v>
      </c>
      <c r="E21" s="8">
        <v>10.926229508196723</v>
      </c>
      <c r="F21" s="8">
        <v>11.928767123287674</v>
      </c>
      <c r="G21" s="25">
        <f t="shared" si="2"/>
        <v>13.55894453177633</v>
      </c>
      <c r="H21" s="44">
        <v>76</v>
      </c>
      <c r="I21" s="39">
        <v>74</v>
      </c>
      <c r="J21" s="39">
        <v>88</v>
      </c>
      <c r="K21" s="39">
        <v>48</v>
      </c>
      <c r="L21" s="39">
        <v>57</v>
      </c>
      <c r="M21" s="41">
        <f t="shared" si="3"/>
        <v>68.599999999999994</v>
      </c>
    </row>
    <row r="22" spans="1:13" x14ac:dyDescent="0.3">
      <c r="A22" s="13" t="s">
        <v>16</v>
      </c>
      <c r="B22" s="16">
        <f>SUM(B5:B21)</f>
        <v>463.85999999999996</v>
      </c>
      <c r="C22" s="17">
        <f>SUM(C5:C21)</f>
        <v>468.15999999999997</v>
      </c>
      <c r="D22" s="17">
        <f>SUM(D5:D21)</f>
        <v>410.40684931506843</v>
      </c>
      <c r="E22" s="17">
        <f t="shared" ref="E22:F22" si="4">SUM(E5:E21)</f>
        <v>320.38251366120227</v>
      </c>
      <c r="F22" s="17">
        <f t="shared" si="4"/>
        <v>320.31780821917812</v>
      </c>
      <c r="G22" s="26">
        <f t="shared" ref="G22:M22" si="5">SUM(G5:G21)</f>
        <v>399.16358380118271</v>
      </c>
      <c r="H22" s="45">
        <f t="shared" si="5"/>
        <v>1574</v>
      </c>
      <c r="I22" s="46">
        <f t="shared" si="5"/>
        <v>1771</v>
      </c>
      <c r="J22" s="46">
        <f t="shared" si="5"/>
        <v>1536</v>
      </c>
      <c r="K22" s="46">
        <f t="shared" si="5"/>
        <v>896</v>
      </c>
      <c r="L22" s="46">
        <f t="shared" si="5"/>
        <v>1019</v>
      </c>
      <c r="M22" s="42">
        <f t="shared" si="5"/>
        <v>1368.1499999999999</v>
      </c>
    </row>
    <row r="23" spans="1:13" x14ac:dyDescent="0.3">
      <c r="A23" s="21"/>
      <c r="B23" s="22"/>
      <c r="C23" s="23"/>
      <c r="D23" s="23"/>
      <c r="E23" s="23"/>
      <c r="F23" s="23"/>
      <c r="G23" s="49"/>
      <c r="H23" s="22"/>
      <c r="I23" s="23"/>
      <c r="J23" s="23"/>
      <c r="K23" s="23"/>
      <c r="L23" s="23"/>
      <c r="M23" s="68"/>
    </row>
    <row r="24" spans="1:13" x14ac:dyDescent="0.3">
      <c r="A24" s="28" t="s">
        <v>68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x14ac:dyDescent="0.3">
      <c r="A25" s="30" t="s">
        <v>69</v>
      </c>
      <c r="B25" s="29"/>
      <c r="C25" s="29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1:13" ht="39.6" customHeight="1" x14ac:dyDescent="0.3">
      <c r="A26" s="84" t="s">
        <v>70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</sheetData>
  <sortState xmlns:xlrd2="http://schemas.microsoft.com/office/spreadsheetml/2017/richdata2" ref="A5:M21">
    <sortCondition ref="A5:A21"/>
  </sortState>
  <mergeCells count="3">
    <mergeCell ref="H3:M3"/>
    <mergeCell ref="A26:M26"/>
    <mergeCell ref="B3:G3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44"/>
  <sheetViews>
    <sheetView zoomScaleNormal="100" workbookViewId="0">
      <selection activeCell="A41" sqref="A41"/>
    </sheetView>
  </sheetViews>
  <sheetFormatPr defaultColWidth="11" defaultRowHeight="15.6" x14ac:dyDescent="0.3"/>
  <cols>
    <col min="1" max="1" width="14.09765625" bestFit="1" customWidth="1"/>
    <col min="2" max="2" width="10.09765625" customWidth="1"/>
    <col min="3" max="3" width="8.3984375" customWidth="1"/>
    <col min="4" max="4" width="6.19921875" customWidth="1"/>
    <col min="5" max="5" width="13.5" customWidth="1"/>
    <col min="6" max="6" width="11.5" customWidth="1"/>
    <col min="7" max="7" width="10.09765625" customWidth="1"/>
    <col min="8" max="8" width="8.3984375" customWidth="1"/>
    <col min="9" max="9" width="6.19921875" customWidth="1"/>
    <col min="10" max="10" width="13.5" customWidth="1"/>
    <col min="11" max="11" width="6.8984375" customWidth="1"/>
    <col min="12" max="12" width="10.09765625" customWidth="1"/>
    <col min="13" max="13" width="8.3984375" customWidth="1"/>
    <col min="14" max="14" width="6.19921875" customWidth="1"/>
    <col min="15" max="15" width="13.09765625" customWidth="1"/>
    <col min="16" max="16" width="6.8984375" customWidth="1"/>
    <col min="17" max="17" width="10.09765625" customWidth="1"/>
    <col min="18" max="18" width="8.3984375" customWidth="1"/>
    <col min="19" max="19" width="6.19921875" customWidth="1"/>
    <col min="20" max="20" width="13.19921875" customWidth="1"/>
    <col min="21" max="21" width="6.8984375" customWidth="1"/>
    <col min="25" max="25" width="12.19921875" customWidth="1"/>
    <col min="30" max="30" width="12.19921875" customWidth="1"/>
  </cols>
  <sheetData>
    <row r="1" spans="1:31" x14ac:dyDescent="0.3">
      <c r="A1" s="18" t="s">
        <v>71</v>
      </c>
    </row>
    <row r="3" spans="1:31" x14ac:dyDescent="0.3">
      <c r="A3" s="95" t="s">
        <v>35</v>
      </c>
      <c r="B3" s="90" t="s">
        <v>72</v>
      </c>
      <c r="C3" s="91"/>
      <c r="D3" s="91"/>
      <c r="E3" s="91"/>
      <c r="F3" s="92"/>
      <c r="G3" s="90" t="s">
        <v>73</v>
      </c>
      <c r="H3" s="91"/>
      <c r="I3" s="91"/>
      <c r="J3" s="91"/>
      <c r="K3" s="92"/>
      <c r="L3" s="90" t="s">
        <v>74</v>
      </c>
      <c r="M3" s="91"/>
      <c r="N3" s="91"/>
      <c r="O3" s="91"/>
      <c r="P3" s="92"/>
      <c r="Q3" s="90" t="s">
        <v>75</v>
      </c>
      <c r="R3" s="91"/>
      <c r="S3" s="91"/>
      <c r="T3" s="91"/>
      <c r="U3" s="92"/>
      <c r="V3" s="90" t="s">
        <v>76</v>
      </c>
      <c r="W3" s="91"/>
      <c r="X3" s="91"/>
      <c r="Y3" s="91"/>
      <c r="Z3" s="92"/>
      <c r="AA3" s="87" t="s">
        <v>77</v>
      </c>
      <c r="AB3" s="88"/>
      <c r="AC3" s="88"/>
      <c r="AD3" s="88"/>
      <c r="AE3" s="89"/>
    </row>
    <row r="4" spans="1:31" ht="15.75" customHeight="1" x14ac:dyDescent="0.3">
      <c r="A4" s="96"/>
      <c r="B4" s="90" t="s">
        <v>78</v>
      </c>
      <c r="C4" s="91"/>
      <c r="D4" s="92"/>
      <c r="E4" s="93" t="s">
        <v>79</v>
      </c>
      <c r="F4" s="93" t="s">
        <v>80</v>
      </c>
      <c r="G4" s="90" t="s">
        <v>78</v>
      </c>
      <c r="H4" s="91"/>
      <c r="I4" s="92"/>
      <c r="J4" s="93" t="s">
        <v>79</v>
      </c>
      <c r="K4" s="93" t="s">
        <v>80</v>
      </c>
      <c r="L4" s="90" t="s">
        <v>78</v>
      </c>
      <c r="M4" s="91"/>
      <c r="N4" s="92"/>
      <c r="O4" s="93" t="s">
        <v>79</v>
      </c>
      <c r="P4" s="93" t="s">
        <v>80</v>
      </c>
      <c r="Q4" s="90" t="s">
        <v>78</v>
      </c>
      <c r="R4" s="91"/>
      <c r="S4" s="92"/>
      <c r="T4" s="93" t="s">
        <v>79</v>
      </c>
      <c r="U4" s="93" t="s">
        <v>80</v>
      </c>
      <c r="V4" s="90" t="s">
        <v>78</v>
      </c>
      <c r="W4" s="91"/>
      <c r="X4" s="92"/>
      <c r="Y4" s="93" t="s">
        <v>79</v>
      </c>
      <c r="Z4" s="93" t="s">
        <v>80</v>
      </c>
      <c r="AA4" s="87" t="s">
        <v>78</v>
      </c>
      <c r="AB4" s="88"/>
      <c r="AC4" s="89"/>
      <c r="AD4" s="85" t="s">
        <v>79</v>
      </c>
      <c r="AE4" s="85" t="s">
        <v>80</v>
      </c>
    </row>
    <row r="5" spans="1:31" ht="24" x14ac:dyDescent="0.3">
      <c r="A5" s="97"/>
      <c r="B5" s="51" t="s">
        <v>81</v>
      </c>
      <c r="C5" s="51" t="s">
        <v>82</v>
      </c>
      <c r="D5" s="51" t="s">
        <v>30</v>
      </c>
      <c r="E5" s="94"/>
      <c r="F5" s="94"/>
      <c r="G5" s="51" t="s">
        <v>81</v>
      </c>
      <c r="H5" s="51" t="s">
        <v>82</v>
      </c>
      <c r="I5" s="51" t="s">
        <v>30</v>
      </c>
      <c r="J5" s="94"/>
      <c r="K5" s="94"/>
      <c r="L5" s="51" t="s">
        <v>81</v>
      </c>
      <c r="M5" s="51" t="s">
        <v>82</v>
      </c>
      <c r="N5" s="51" t="s">
        <v>30</v>
      </c>
      <c r="O5" s="94"/>
      <c r="P5" s="94"/>
      <c r="Q5" s="51" t="s">
        <v>81</v>
      </c>
      <c r="R5" s="51" t="s">
        <v>82</v>
      </c>
      <c r="S5" s="51" t="s">
        <v>30</v>
      </c>
      <c r="T5" s="94"/>
      <c r="U5" s="94"/>
      <c r="V5" s="51" t="s">
        <v>81</v>
      </c>
      <c r="W5" s="51" t="s">
        <v>82</v>
      </c>
      <c r="X5" s="51" t="s">
        <v>30</v>
      </c>
      <c r="Y5" s="94"/>
      <c r="Z5" s="94"/>
      <c r="AA5" s="52" t="s">
        <v>81</v>
      </c>
      <c r="AB5" s="52" t="s">
        <v>82</v>
      </c>
      <c r="AC5" s="52" t="s">
        <v>30</v>
      </c>
      <c r="AD5" s="86"/>
      <c r="AE5" s="86"/>
    </row>
    <row r="6" spans="1:31" x14ac:dyDescent="0.3">
      <c r="A6" s="53" t="s">
        <v>46</v>
      </c>
      <c r="B6" s="53">
        <v>188</v>
      </c>
      <c r="C6" s="54">
        <f t="shared" ref="C6:C34" si="0">D6-B6</f>
        <v>542</v>
      </c>
      <c r="D6" s="54">
        <v>730</v>
      </c>
      <c r="E6" s="54">
        <v>12</v>
      </c>
      <c r="F6" s="55">
        <f t="shared" ref="F6:F34" si="1">D6+E6</f>
        <v>742</v>
      </c>
      <c r="G6" s="54">
        <v>171</v>
      </c>
      <c r="H6" s="54">
        <f t="shared" ref="H6:H34" si="2">I6-G6</f>
        <v>635</v>
      </c>
      <c r="I6" s="54">
        <v>806</v>
      </c>
      <c r="J6" s="54">
        <v>6</v>
      </c>
      <c r="K6" s="55">
        <f t="shared" ref="K6:K34" si="3">I6+J6</f>
        <v>812</v>
      </c>
      <c r="L6" s="54">
        <v>198</v>
      </c>
      <c r="M6" s="54">
        <f t="shared" ref="M6:M34" si="4">N6-L6</f>
        <v>617</v>
      </c>
      <c r="N6" s="54">
        <v>815</v>
      </c>
      <c r="O6" s="54">
        <v>11</v>
      </c>
      <c r="P6" s="55">
        <f t="shared" ref="P6:P34" si="5">N6+O6</f>
        <v>826</v>
      </c>
      <c r="Q6" s="54">
        <v>159</v>
      </c>
      <c r="R6" s="54">
        <f t="shared" ref="R6:R34" si="6">S6-Q6</f>
        <v>699</v>
      </c>
      <c r="S6" s="54">
        <v>858</v>
      </c>
      <c r="T6" s="54">
        <v>5</v>
      </c>
      <c r="U6" s="55">
        <f>SUM(S6:T6)</f>
        <v>863</v>
      </c>
      <c r="V6" s="54">
        <v>186</v>
      </c>
      <c r="W6" s="54">
        <f>X6-V6</f>
        <v>774</v>
      </c>
      <c r="X6" s="54">
        <v>960</v>
      </c>
      <c r="Y6" s="54">
        <v>5</v>
      </c>
      <c r="Z6" s="55">
        <f>SUM(X6:Y6)</f>
        <v>965</v>
      </c>
      <c r="AA6" s="56">
        <f>(B6+G6+L6+Q6+V6)/5</f>
        <v>180.4</v>
      </c>
      <c r="AB6" s="56">
        <f t="shared" ref="AB6:AB34" si="7">AC6-AA6</f>
        <v>653.4</v>
      </c>
      <c r="AC6" s="56">
        <f>(D6+I6+N6+S6+X6)/5</f>
        <v>833.8</v>
      </c>
      <c r="AD6" s="56">
        <f>(E6+J6+O6+T6+Y6)/5</f>
        <v>7.8</v>
      </c>
      <c r="AE6" s="57">
        <f t="shared" ref="AE6:AE34" si="8">AC6+AD6</f>
        <v>841.59999999999991</v>
      </c>
    </row>
    <row r="7" spans="1:31" x14ac:dyDescent="0.3">
      <c r="A7" s="53" t="s">
        <v>5</v>
      </c>
      <c r="B7" s="53">
        <v>357</v>
      </c>
      <c r="C7" s="54">
        <f t="shared" si="0"/>
        <v>933</v>
      </c>
      <c r="D7" s="54">
        <v>1290</v>
      </c>
      <c r="E7" s="54">
        <v>0</v>
      </c>
      <c r="F7" s="55">
        <f t="shared" si="1"/>
        <v>1290</v>
      </c>
      <c r="G7" s="54">
        <v>348</v>
      </c>
      <c r="H7" s="54">
        <f t="shared" si="2"/>
        <v>1005</v>
      </c>
      <c r="I7" s="54">
        <v>1353</v>
      </c>
      <c r="J7" s="54">
        <v>0</v>
      </c>
      <c r="K7" s="55">
        <f t="shared" si="3"/>
        <v>1353</v>
      </c>
      <c r="L7" s="54">
        <v>347</v>
      </c>
      <c r="M7" s="54">
        <f t="shared" si="4"/>
        <v>907</v>
      </c>
      <c r="N7" s="54">
        <v>1254</v>
      </c>
      <c r="O7" s="54">
        <v>4</v>
      </c>
      <c r="P7" s="55">
        <f t="shared" si="5"/>
        <v>1258</v>
      </c>
      <c r="Q7" s="54">
        <v>272</v>
      </c>
      <c r="R7" s="54">
        <f t="shared" si="6"/>
        <v>865</v>
      </c>
      <c r="S7" s="54">
        <v>1137</v>
      </c>
      <c r="T7" s="54">
        <v>8</v>
      </c>
      <c r="U7" s="55">
        <f t="shared" ref="U7:U34" si="9">SUM(S7:T7)</f>
        <v>1145</v>
      </c>
      <c r="V7" s="54">
        <v>276</v>
      </c>
      <c r="W7" s="54">
        <f t="shared" ref="W7:W34" si="10">X7-V7</f>
        <v>793</v>
      </c>
      <c r="X7" s="54">
        <v>1069</v>
      </c>
      <c r="Y7" s="54">
        <v>8</v>
      </c>
      <c r="Z7" s="55">
        <f t="shared" ref="Z7:Z20" si="11">SUM(X7:Y7)</f>
        <v>1077</v>
      </c>
      <c r="AA7" s="56">
        <f t="shared" ref="AA7:AA34" si="12">(B7+G7+L7+Q7+V7)/5</f>
        <v>320</v>
      </c>
      <c r="AB7" s="56">
        <f t="shared" si="7"/>
        <v>900.59999999999991</v>
      </c>
      <c r="AC7" s="56">
        <f t="shared" ref="AC7:AD34" si="13">(D7+I7+N7+S7+X7)/5</f>
        <v>1220.5999999999999</v>
      </c>
      <c r="AD7" s="56">
        <f t="shared" si="13"/>
        <v>4</v>
      </c>
      <c r="AE7" s="57">
        <f t="shared" si="8"/>
        <v>1224.5999999999999</v>
      </c>
    </row>
    <row r="8" spans="1:31" x14ac:dyDescent="0.3">
      <c r="A8" s="53" t="s">
        <v>6</v>
      </c>
      <c r="B8" s="53">
        <v>359</v>
      </c>
      <c r="C8" s="54">
        <f t="shared" si="0"/>
        <v>2336</v>
      </c>
      <c r="D8" s="54">
        <v>2695</v>
      </c>
      <c r="E8" s="54">
        <v>1</v>
      </c>
      <c r="F8" s="55">
        <f t="shared" si="1"/>
        <v>2696</v>
      </c>
      <c r="G8" s="54">
        <v>384</v>
      </c>
      <c r="H8" s="54">
        <f t="shared" si="2"/>
        <v>2287</v>
      </c>
      <c r="I8" s="54">
        <v>2671</v>
      </c>
      <c r="J8" s="54">
        <v>1</v>
      </c>
      <c r="K8" s="55">
        <f t="shared" si="3"/>
        <v>2672</v>
      </c>
      <c r="L8" s="54">
        <v>429</v>
      </c>
      <c r="M8" s="54">
        <f t="shared" si="4"/>
        <v>2140</v>
      </c>
      <c r="N8" s="54">
        <v>2569</v>
      </c>
      <c r="O8" s="54">
        <v>6</v>
      </c>
      <c r="P8" s="55">
        <f t="shared" si="5"/>
        <v>2575</v>
      </c>
      <c r="Q8" s="54">
        <v>373</v>
      </c>
      <c r="R8" s="54">
        <f t="shared" si="6"/>
        <v>1406</v>
      </c>
      <c r="S8" s="54">
        <v>1779</v>
      </c>
      <c r="T8" s="54">
        <v>0</v>
      </c>
      <c r="U8" s="55">
        <f t="shared" si="9"/>
        <v>1779</v>
      </c>
      <c r="V8" s="54">
        <v>447</v>
      </c>
      <c r="W8" s="54">
        <f t="shared" si="10"/>
        <v>1256</v>
      </c>
      <c r="X8" s="54">
        <v>1703</v>
      </c>
      <c r="Y8" s="54">
        <v>2</v>
      </c>
      <c r="Z8" s="55">
        <f t="shared" si="11"/>
        <v>1705</v>
      </c>
      <c r="AA8" s="56">
        <f t="shared" si="12"/>
        <v>398.4</v>
      </c>
      <c r="AB8" s="56">
        <f t="shared" si="7"/>
        <v>1885</v>
      </c>
      <c r="AC8" s="56">
        <f t="shared" si="13"/>
        <v>2283.4</v>
      </c>
      <c r="AD8" s="56">
        <f t="shared" si="13"/>
        <v>2</v>
      </c>
      <c r="AE8" s="57">
        <f t="shared" si="8"/>
        <v>2285.4</v>
      </c>
    </row>
    <row r="9" spans="1:31" x14ac:dyDescent="0.3">
      <c r="A9" s="53" t="s">
        <v>83</v>
      </c>
      <c r="B9" s="53">
        <v>104</v>
      </c>
      <c r="C9" s="54">
        <f t="shared" si="0"/>
        <v>99</v>
      </c>
      <c r="D9" s="54">
        <v>203</v>
      </c>
      <c r="E9" s="54">
        <v>0</v>
      </c>
      <c r="F9" s="55">
        <f t="shared" si="1"/>
        <v>203</v>
      </c>
      <c r="G9" s="54">
        <v>108</v>
      </c>
      <c r="H9" s="54">
        <f t="shared" si="2"/>
        <v>115</v>
      </c>
      <c r="I9" s="54">
        <v>223</v>
      </c>
      <c r="J9" s="54">
        <v>0</v>
      </c>
      <c r="K9" s="55">
        <f t="shared" si="3"/>
        <v>223</v>
      </c>
      <c r="L9" s="54">
        <v>104</v>
      </c>
      <c r="M9" s="54">
        <f t="shared" si="4"/>
        <v>147</v>
      </c>
      <c r="N9" s="54">
        <v>251</v>
      </c>
      <c r="O9" s="54">
        <v>0</v>
      </c>
      <c r="P9" s="55">
        <f t="shared" si="5"/>
        <v>251</v>
      </c>
      <c r="Q9" s="54">
        <v>103</v>
      </c>
      <c r="R9" s="54">
        <f t="shared" si="6"/>
        <v>123</v>
      </c>
      <c r="S9" s="54">
        <v>226</v>
      </c>
      <c r="T9" s="54">
        <v>0</v>
      </c>
      <c r="U9" s="55">
        <f t="shared" si="9"/>
        <v>226</v>
      </c>
      <c r="V9" s="54">
        <v>110</v>
      </c>
      <c r="W9" s="54">
        <f t="shared" si="10"/>
        <v>137</v>
      </c>
      <c r="X9" s="54">
        <v>247</v>
      </c>
      <c r="Y9" s="54">
        <v>0</v>
      </c>
      <c r="Z9" s="55">
        <f t="shared" si="11"/>
        <v>247</v>
      </c>
      <c r="AA9" s="56">
        <f t="shared" si="12"/>
        <v>105.8</v>
      </c>
      <c r="AB9" s="56">
        <f t="shared" si="7"/>
        <v>124.2</v>
      </c>
      <c r="AC9" s="56">
        <f t="shared" si="13"/>
        <v>230</v>
      </c>
      <c r="AD9" s="56">
        <f t="shared" si="13"/>
        <v>0</v>
      </c>
      <c r="AE9" s="57">
        <f t="shared" si="8"/>
        <v>230</v>
      </c>
    </row>
    <row r="10" spans="1:31" x14ac:dyDescent="0.3">
      <c r="A10" s="53" t="s">
        <v>84</v>
      </c>
      <c r="B10" s="53">
        <v>357</v>
      </c>
      <c r="C10" s="54">
        <f t="shared" si="0"/>
        <v>179</v>
      </c>
      <c r="D10" s="54">
        <v>536</v>
      </c>
      <c r="E10" s="54">
        <v>2</v>
      </c>
      <c r="F10" s="55">
        <f t="shared" si="1"/>
        <v>538</v>
      </c>
      <c r="G10" s="54">
        <v>349</v>
      </c>
      <c r="H10" s="54">
        <f t="shared" si="2"/>
        <v>177</v>
      </c>
      <c r="I10" s="54">
        <v>526</v>
      </c>
      <c r="J10" s="54">
        <v>2</v>
      </c>
      <c r="K10" s="55">
        <f t="shared" si="3"/>
        <v>528</v>
      </c>
      <c r="L10" s="54">
        <v>402</v>
      </c>
      <c r="M10" s="54">
        <f t="shared" si="4"/>
        <v>210</v>
      </c>
      <c r="N10" s="54">
        <v>612</v>
      </c>
      <c r="O10" s="54">
        <v>0</v>
      </c>
      <c r="P10" s="55">
        <f t="shared" si="5"/>
        <v>612</v>
      </c>
      <c r="Q10" s="54">
        <v>369</v>
      </c>
      <c r="R10" s="54">
        <f t="shared" si="6"/>
        <v>543</v>
      </c>
      <c r="S10" s="54">
        <v>912</v>
      </c>
      <c r="T10" s="54">
        <v>0</v>
      </c>
      <c r="U10" s="55">
        <f t="shared" si="9"/>
        <v>912</v>
      </c>
      <c r="V10" s="54">
        <v>410</v>
      </c>
      <c r="W10" s="54">
        <f t="shared" si="10"/>
        <v>768</v>
      </c>
      <c r="X10" s="54">
        <v>1178</v>
      </c>
      <c r="Y10" s="54">
        <v>0</v>
      </c>
      <c r="Z10" s="55">
        <f t="shared" si="11"/>
        <v>1178</v>
      </c>
      <c r="AA10" s="56">
        <f t="shared" si="12"/>
        <v>377.4</v>
      </c>
      <c r="AB10" s="56">
        <f t="shared" si="7"/>
        <v>375.4</v>
      </c>
      <c r="AC10" s="56">
        <f t="shared" si="13"/>
        <v>752.8</v>
      </c>
      <c r="AD10" s="56">
        <f t="shared" si="13"/>
        <v>0.8</v>
      </c>
      <c r="AE10" s="57">
        <f t="shared" si="8"/>
        <v>753.59999999999991</v>
      </c>
    </row>
    <row r="11" spans="1:31" x14ac:dyDescent="0.3">
      <c r="A11" s="53" t="s">
        <v>7</v>
      </c>
      <c r="B11" s="53">
        <v>302</v>
      </c>
      <c r="C11" s="54">
        <f t="shared" si="0"/>
        <v>270</v>
      </c>
      <c r="D11" s="54">
        <v>572</v>
      </c>
      <c r="E11" s="54">
        <v>41</v>
      </c>
      <c r="F11" s="55">
        <f t="shared" si="1"/>
        <v>613</v>
      </c>
      <c r="G11" s="54">
        <v>266</v>
      </c>
      <c r="H11" s="54">
        <f t="shared" si="2"/>
        <v>342</v>
      </c>
      <c r="I11" s="54">
        <v>608</v>
      </c>
      <c r="J11" s="54">
        <v>32</v>
      </c>
      <c r="K11" s="55">
        <f t="shared" si="3"/>
        <v>640</v>
      </c>
      <c r="L11" s="54">
        <v>249</v>
      </c>
      <c r="M11" s="54">
        <f t="shared" si="4"/>
        <v>304</v>
      </c>
      <c r="N11" s="54">
        <v>553</v>
      </c>
      <c r="O11" s="54">
        <v>36</v>
      </c>
      <c r="P11" s="55">
        <f t="shared" si="5"/>
        <v>589</v>
      </c>
      <c r="Q11" s="54">
        <v>208</v>
      </c>
      <c r="R11" s="54">
        <f t="shared" si="6"/>
        <v>270</v>
      </c>
      <c r="S11" s="54">
        <v>478</v>
      </c>
      <c r="T11" s="54">
        <v>21</v>
      </c>
      <c r="U11" s="55">
        <f t="shared" si="9"/>
        <v>499</v>
      </c>
      <c r="V11" s="54">
        <v>271</v>
      </c>
      <c r="W11" s="54">
        <f t="shared" si="10"/>
        <v>337</v>
      </c>
      <c r="X11" s="54">
        <v>608</v>
      </c>
      <c r="Y11" s="54">
        <v>18</v>
      </c>
      <c r="Z11" s="55">
        <f t="shared" si="11"/>
        <v>626</v>
      </c>
      <c r="AA11" s="56">
        <f t="shared" si="12"/>
        <v>259.2</v>
      </c>
      <c r="AB11" s="56">
        <f t="shared" si="7"/>
        <v>304.59999999999997</v>
      </c>
      <c r="AC11" s="56">
        <f t="shared" si="13"/>
        <v>563.79999999999995</v>
      </c>
      <c r="AD11" s="56">
        <f t="shared" si="13"/>
        <v>29.6</v>
      </c>
      <c r="AE11" s="57">
        <f t="shared" si="8"/>
        <v>593.4</v>
      </c>
    </row>
    <row r="12" spans="1:31" x14ac:dyDescent="0.3">
      <c r="A12" s="53" t="s">
        <v>36</v>
      </c>
      <c r="B12" s="53">
        <v>156</v>
      </c>
      <c r="C12" s="54">
        <f t="shared" si="0"/>
        <v>658</v>
      </c>
      <c r="D12" s="54">
        <v>814</v>
      </c>
      <c r="E12" s="54">
        <v>0</v>
      </c>
      <c r="F12" s="55">
        <f t="shared" si="1"/>
        <v>814</v>
      </c>
      <c r="G12" s="54">
        <v>144</v>
      </c>
      <c r="H12" s="54">
        <f t="shared" si="2"/>
        <v>694</v>
      </c>
      <c r="I12" s="54">
        <v>838</v>
      </c>
      <c r="J12" s="54">
        <v>1</v>
      </c>
      <c r="K12" s="55">
        <f t="shared" si="3"/>
        <v>839</v>
      </c>
      <c r="L12" s="54">
        <v>167</v>
      </c>
      <c r="M12" s="54">
        <f t="shared" si="4"/>
        <v>671</v>
      </c>
      <c r="N12" s="54">
        <v>838</v>
      </c>
      <c r="O12" s="54">
        <v>0</v>
      </c>
      <c r="P12" s="55">
        <f t="shared" si="5"/>
        <v>838</v>
      </c>
      <c r="Q12" s="54">
        <v>149</v>
      </c>
      <c r="R12" s="54">
        <f t="shared" si="6"/>
        <v>639</v>
      </c>
      <c r="S12" s="54">
        <v>788</v>
      </c>
      <c r="T12" s="54">
        <v>0</v>
      </c>
      <c r="U12" s="55">
        <f t="shared" si="9"/>
        <v>788</v>
      </c>
      <c r="V12" s="54">
        <v>135</v>
      </c>
      <c r="W12" s="54">
        <f t="shared" si="10"/>
        <v>710</v>
      </c>
      <c r="X12" s="54">
        <v>845</v>
      </c>
      <c r="Y12" s="54">
        <v>0</v>
      </c>
      <c r="Z12" s="55">
        <f t="shared" si="11"/>
        <v>845</v>
      </c>
      <c r="AA12" s="56">
        <f t="shared" si="12"/>
        <v>150.19999999999999</v>
      </c>
      <c r="AB12" s="56">
        <f t="shared" si="7"/>
        <v>674.40000000000009</v>
      </c>
      <c r="AC12" s="56">
        <f t="shared" si="13"/>
        <v>824.6</v>
      </c>
      <c r="AD12" s="56">
        <f t="shared" si="13"/>
        <v>0.2</v>
      </c>
      <c r="AE12" s="57">
        <f t="shared" si="8"/>
        <v>824.80000000000007</v>
      </c>
    </row>
    <row r="13" spans="1:31" x14ac:dyDescent="0.3">
      <c r="A13" s="53" t="s">
        <v>85</v>
      </c>
      <c r="B13" s="53">
        <v>43</v>
      </c>
      <c r="C13" s="54">
        <f t="shared" si="0"/>
        <v>249</v>
      </c>
      <c r="D13" s="54">
        <v>292</v>
      </c>
      <c r="E13" s="54">
        <v>9</v>
      </c>
      <c r="F13" s="55">
        <f t="shared" si="1"/>
        <v>301</v>
      </c>
      <c r="G13" s="54">
        <v>48</v>
      </c>
      <c r="H13" s="54">
        <f t="shared" si="2"/>
        <v>301</v>
      </c>
      <c r="I13" s="54">
        <v>349</v>
      </c>
      <c r="J13" s="54">
        <v>11</v>
      </c>
      <c r="K13" s="55">
        <f t="shared" si="3"/>
        <v>360</v>
      </c>
      <c r="L13" s="54">
        <v>79</v>
      </c>
      <c r="M13" s="54">
        <f t="shared" si="4"/>
        <v>266</v>
      </c>
      <c r="N13" s="54">
        <v>345</v>
      </c>
      <c r="O13" s="54">
        <v>15</v>
      </c>
      <c r="P13" s="55">
        <f t="shared" si="5"/>
        <v>360</v>
      </c>
      <c r="Q13" s="54">
        <v>36</v>
      </c>
      <c r="R13" s="54">
        <f t="shared" si="6"/>
        <v>197</v>
      </c>
      <c r="S13" s="54">
        <v>233</v>
      </c>
      <c r="T13" s="54">
        <v>11</v>
      </c>
      <c r="U13" s="55">
        <f t="shared" si="9"/>
        <v>244</v>
      </c>
      <c r="V13" s="54">
        <v>44</v>
      </c>
      <c r="W13" s="54">
        <f t="shared" si="10"/>
        <v>197</v>
      </c>
      <c r="X13" s="54">
        <v>241</v>
      </c>
      <c r="Y13" s="54">
        <v>11</v>
      </c>
      <c r="Z13" s="55">
        <f t="shared" si="11"/>
        <v>252</v>
      </c>
      <c r="AA13" s="56">
        <f t="shared" si="12"/>
        <v>50</v>
      </c>
      <c r="AB13" s="56">
        <f t="shared" si="7"/>
        <v>242</v>
      </c>
      <c r="AC13" s="56">
        <f t="shared" si="13"/>
        <v>292</v>
      </c>
      <c r="AD13" s="56">
        <f t="shared" si="13"/>
        <v>11.4</v>
      </c>
      <c r="AE13" s="57">
        <f t="shared" si="8"/>
        <v>303.39999999999998</v>
      </c>
    </row>
    <row r="14" spans="1:31" x14ac:dyDescent="0.3">
      <c r="A14" s="53" t="s">
        <v>49</v>
      </c>
      <c r="B14" s="53">
        <v>335</v>
      </c>
      <c r="C14" s="54">
        <f t="shared" si="0"/>
        <v>1177</v>
      </c>
      <c r="D14" s="54">
        <v>1512</v>
      </c>
      <c r="E14" s="54">
        <v>0</v>
      </c>
      <c r="F14" s="55">
        <f t="shared" si="1"/>
        <v>1512</v>
      </c>
      <c r="G14" s="54">
        <v>341</v>
      </c>
      <c r="H14" s="54">
        <f t="shared" si="2"/>
        <v>1353</v>
      </c>
      <c r="I14" s="54">
        <v>1694</v>
      </c>
      <c r="J14" s="54">
        <v>1</v>
      </c>
      <c r="K14" s="55">
        <f t="shared" si="3"/>
        <v>1695</v>
      </c>
      <c r="L14" s="54">
        <v>324</v>
      </c>
      <c r="M14" s="54">
        <f t="shared" si="4"/>
        <v>1249</v>
      </c>
      <c r="N14" s="54">
        <v>1573</v>
      </c>
      <c r="O14" s="54">
        <v>3</v>
      </c>
      <c r="P14" s="55">
        <f t="shared" si="5"/>
        <v>1576</v>
      </c>
      <c r="Q14" s="54">
        <v>290</v>
      </c>
      <c r="R14" s="54">
        <f t="shared" si="6"/>
        <v>901</v>
      </c>
      <c r="S14" s="54">
        <v>1191</v>
      </c>
      <c r="T14" s="54">
        <v>1</v>
      </c>
      <c r="U14" s="55">
        <f t="shared" si="9"/>
        <v>1192</v>
      </c>
      <c r="V14" s="54">
        <v>300</v>
      </c>
      <c r="W14" s="54">
        <f t="shared" si="10"/>
        <v>1008</v>
      </c>
      <c r="X14" s="54">
        <v>1308</v>
      </c>
      <c r="Y14" s="54">
        <v>3</v>
      </c>
      <c r="Z14" s="55">
        <f t="shared" si="11"/>
        <v>1311</v>
      </c>
      <c r="AA14" s="56">
        <f t="shared" si="12"/>
        <v>318</v>
      </c>
      <c r="AB14" s="56">
        <f t="shared" si="7"/>
        <v>1137.5999999999999</v>
      </c>
      <c r="AC14" s="56">
        <f t="shared" si="13"/>
        <v>1455.6</v>
      </c>
      <c r="AD14" s="56">
        <f>(E14+J14+O14+T14+Y14)/5</f>
        <v>1.6</v>
      </c>
      <c r="AE14" s="72">
        <f>AC14+AD14</f>
        <v>1457.1999999999998</v>
      </c>
    </row>
    <row r="15" spans="1:31" x14ac:dyDescent="0.3">
      <c r="A15" s="53" t="s">
        <v>8</v>
      </c>
      <c r="B15" s="53">
        <v>198</v>
      </c>
      <c r="C15" s="54">
        <f t="shared" si="0"/>
        <v>419</v>
      </c>
      <c r="D15" s="54">
        <v>617</v>
      </c>
      <c r="E15" s="54">
        <v>43</v>
      </c>
      <c r="F15" s="55">
        <f t="shared" si="1"/>
        <v>660</v>
      </c>
      <c r="G15" s="54">
        <v>196</v>
      </c>
      <c r="H15" s="54">
        <f t="shared" si="2"/>
        <v>423</v>
      </c>
      <c r="I15" s="54">
        <v>619</v>
      </c>
      <c r="J15" s="54">
        <v>46</v>
      </c>
      <c r="K15" s="55">
        <f t="shared" si="3"/>
        <v>665</v>
      </c>
      <c r="L15" s="54">
        <v>202</v>
      </c>
      <c r="M15" s="54">
        <f t="shared" si="4"/>
        <v>440</v>
      </c>
      <c r="N15" s="54">
        <v>642</v>
      </c>
      <c r="O15" s="54">
        <v>107</v>
      </c>
      <c r="P15" s="55">
        <f t="shared" si="5"/>
        <v>749</v>
      </c>
      <c r="Q15" s="54">
        <v>139</v>
      </c>
      <c r="R15" s="54">
        <f t="shared" si="6"/>
        <v>465</v>
      </c>
      <c r="S15" s="54">
        <v>604</v>
      </c>
      <c r="T15" s="54">
        <v>170</v>
      </c>
      <c r="U15" s="55">
        <f t="shared" si="9"/>
        <v>774</v>
      </c>
      <c r="V15" s="54">
        <v>168</v>
      </c>
      <c r="W15" s="54">
        <f t="shared" si="10"/>
        <v>517</v>
      </c>
      <c r="X15" s="54">
        <v>685</v>
      </c>
      <c r="Y15" s="54">
        <v>178</v>
      </c>
      <c r="Z15" s="55">
        <f t="shared" si="11"/>
        <v>863</v>
      </c>
      <c r="AA15" s="56">
        <f t="shared" si="12"/>
        <v>180.6</v>
      </c>
      <c r="AB15" s="56">
        <f t="shared" si="7"/>
        <v>452.79999999999995</v>
      </c>
      <c r="AC15" s="56">
        <f t="shared" si="13"/>
        <v>633.4</v>
      </c>
      <c r="AD15" s="56">
        <f t="shared" si="13"/>
        <v>108.8</v>
      </c>
      <c r="AE15" s="57">
        <f t="shared" si="8"/>
        <v>742.19999999999993</v>
      </c>
    </row>
    <row r="16" spans="1:31" x14ac:dyDescent="0.3">
      <c r="A16" s="53" t="s">
        <v>9</v>
      </c>
      <c r="B16" s="53">
        <v>360</v>
      </c>
      <c r="C16" s="54">
        <f t="shared" si="0"/>
        <v>488</v>
      </c>
      <c r="D16" s="54">
        <v>848</v>
      </c>
      <c r="E16" s="54">
        <v>4</v>
      </c>
      <c r="F16" s="55">
        <f t="shared" si="1"/>
        <v>852</v>
      </c>
      <c r="G16" s="54">
        <v>325</v>
      </c>
      <c r="H16" s="54">
        <f t="shared" si="2"/>
        <v>581</v>
      </c>
      <c r="I16" s="54">
        <v>906</v>
      </c>
      <c r="J16" s="54">
        <v>2</v>
      </c>
      <c r="K16" s="55">
        <f t="shared" si="3"/>
        <v>908</v>
      </c>
      <c r="L16" s="54">
        <v>438</v>
      </c>
      <c r="M16" s="54">
        <f t="shared" si="4"/>
        <v>547</v>
      </c>
      <c r="N16" s="54">
        <v>985</v>
      </c>
      <c r="O16" s="54">
        <v>7</v>
      </c>
      <c r="P16" s="55">
        <f t="shared" si="5"/>
        <v>992</v>
      </c>
      <c r="Q16" s="54">
        <v>398</v>
      </c>
      <c r="R16" s="54">
        <f t="shared" si="6"/>
        <v>477</v>
      </c>
      <c r="S16" s="54">
        <v>875</v>
      </c>
      <c r="T16" s="54">
        <v>6</v>
      </c>
      <c r="U16" s="55">
        <f t="shared" si="9"/>
        <v>881</v>
      </c>
      <c r="V16" s="54">
        <v>412</v>
      </c>
      <c r="W16" s="54">
        <f t="shared" si="10"/>
        <v>673</v>
      </c>
      <c r="X16" s="54">
        <v>1085</v>
      </c>
      <c r="Y16" s="54">
        <v>8</v>
      </c>
      <c r="Z16" s="55">
        <f t="shared" si="11"/>
        <v>1093</v>
      </c>
      <c r="AA16" s="56">
        <f t="shared" si="12"/>
        <v>386.6</v>
      </c>
      <c r="AB16" s="56">
        <f t="shared" si="7"/>
        <v>553.19999999999993</v>
      </c>
      <c r="AC16" s="56">
        <f t="shared" si="13"/>
        <v>939.8</v>
      </c>
      <c r="AD16" s="56">
        <f t="shared" si="13"/>
        <v>5.4</v>
      </c>
      <c r="AE16" s="57">
        <f t="shared" si="8"/>
        <v>945.19999999999993</v>
      </c>
    </row>
    <row r="17" spans="1:31" x14ac:dyDescent="0.3">
      <c r="A17" s="53" t="s">
        <v>38</v>
      </c>
      <c r="B17" s="53">
        <v>365</v>
      </c>
      <c r="C17" s="54">
        <f t="shared" si="0"/>
        <v>499</v>
      </c>
      <c r="D17" s="54">
        <v>864</v>
      </c>
      <c r="E17" s="54">
        <v>2</v>
      </c>
      <c r="F17" s="55">
        <f t="shared" si="1"/>
        <v>866</v>
      </c>
      <c r="G17" s="54">
        <v>318</v>
      </c>
      <c r="H17" s="54">
        <f t="shared" si="2"/>
        <v>456</v>
      </c>
      <c r="I17" s="54">
        <v>774</v>
      </c>
      <c r="J17" s="54">
        <v>4</v>
      </c>
      <c r="K17" s="55">
        <f t="shared" si="3"/>
        <v>778</v>
      </c>
      <c r="L17" s="54">
        <v>287</v>
      </c>
      <c r="M17" s="54">
        <f t="shared" si="4"/>
        <v>429</v>
      </c>
      <c r="N17" s="54">
        <v>716</v>
      </c>
      <c r="O17" s="54">
        <v>1</v>
      </c>
      <c r="P17" s="55">
        <f t="shared" si="5"/>
        <v>717</v>
      </c>
      <c r="Q17" s="54">
        <v>247</v>
      </c>
      <c r="R17" s="54">
        <f t="shared" si="6"/>
        <v>349</v>
      </c>
      <c r="S17" s="54">
        <v>596</v>
      </c>
      <c r="T17" s="54">
        <v>1</v>
      </c>
      <c r="U17" s="55">
        <f t="shared" si="9"/>
        <v>597</v>
      </c>
      <c r="V17" s="54">
        <v>251</v>
      </c>
      <c r="W17" s="54">
        <f t="shared" si="10"/>
        <v>409</v>
      </c>
      <c r="X17" s="54">
        <v>660</v>
      </c>
      <c r="Y17" s="54">
        <v>0</v>
      </c>
      <c r="Z17" s="55">
        <f t="shared" si="11"/>
        <v>660</v>
      </c>
      <c r="AA17" s="56">
        <f t="shared" si="12"/>
        <v>293.60000000000002</v>
      </c>
      <c r="AB17" s="56">
        <f t="shared" si="7"/>
        <v>428.4</v>
      </c>
      <c r="AC17" s="56">
        <f t="shared" si="13"/>
        <v>722</v>
      </c>
      <c r="AD17" s="56">
        <f t="shared" si="13"/>
        <v>1.6</v>
      </c>
      <c r="AE17" s="57">
        <f t="shared" si="8"/>
        <v>723.6</v>
      </c>
    </row>
    <row r="18" spans="1:31" x14ac:dyDescent="0.3">
      <c r="A18" s="53" t="s">
        <v>50</v>
      </c>
      <c r="B18" s="53">
        <v>103</v>
      </c>
      <c r="C18" s="54">
        <f t="shared" si="0"/>
        <v>481</v>
      </c>
      <c r="D18" s="54">
        <v>584</v>
      </c>
      <c r="E18" s="54">
        <v>2</v>
      </c>
      <c r="F18" s="55">
        <f t="shared" si="1"/>
        <v>586</v>
      </c>
      <c r="G18" s="54">
        <v>136</v>
      </c>
      <c r="H18" s="54">
        <f t="shared" si="2"/>
        <v>484</v>
      </c>
      <c r="I18" s="54">
        <v>620</v>
      </c>
      <c r="J18" s="54">
        <v>2</v>
      </c>
      <c r="K18" s="55">
        <f t="shared" si="3"/>
        <v>622</v>
      </c>
      <c r="L18" s="54">
        <v>173</v>
      </c>
      <c r="M18" s="54">
        <f t="shared" si="4"/>
        <v>475</v>
      </c>
      <c r="N18" s="54">
        <v>648</v>
      </c>
      <c r="O18" s="54">
        <v>0</v>
      </c>
      <c r="P18" s="55">
        <f t="shared" si="5"/>
        <v>648</v>
      </c>
      <c r="Q18" s="54">
        <v>155</v>
      </c>
      <c r="R18" s="54">
        <f t="shared" si="6"/>
        <v>393</v>
      </c>
      <c r="S18" s="54">
        <v>548</v>
      </c>
      <c r="T18" s="54">
        <v>2</v>
      </c>
      <c r="U18" s="55">
        <f t="shared" si="9"/>
        <v>550</v>
      </c>
      <c r="V18" s="54">
        <v>129</v>
      </c>
      <c r="W18" s="54">
        <f>X18-V18</f>
        <v>523</v>
      </c>
      <c r="X18" s="54">
        <v>652</v>
      </c>
      <c r="Y18" s="54">
        <v>9</v>
      </c>
      <c r="Z18" s="55">
        <f t="shared" si="11"/>
        <v>661</v>
      </c>
      <c r="AA18" s="56">
        <f t="shared" si="12"/>
        <v>139.19999999999999</v>
      </c>
      <c r="AB18" s="56">
        <f t="shared" si="7"/>
        <v>471.2</v>
      </c>
      <c r="AC18" s="56">
        <f t="shared" si="13"/>
        <v>610.4</v>
      </c>
      <c r="AD18" s="56">
        <f t="shared" si="13"/>
        <v>3</v>
      </c>
      <c r="AE18" s="57">
        <f t="shared" si="8"/>
        <v>613.4</v>
      </c>
    </row>
    <row r="19" spans="1:31" x14ac:dyDescent="0.3">
      <c r="A19" s="53" t="s">
        <v>33</v>
      </c>
      <c r="B19" s="53">
        <v>311</v>
      </c>
      <c r="C19" s="54">
        <f t="shared" si="0"/>
        <v>342</v>
      </c>
      <c r="D19" s="54">
        <v>653</v>
      </c>
      <c r="E19" s="54">
        <v>24</v>
      </c>
      <c r="F19" s="55">
        <f t="shared" si="1"/>
        <v>677</v>
      </c>
      <c r="G19" s="54">
        <v>290</v>
      </c>
      <c r="H19" s="54">
        <f t="shared" si="2"/>
        <v>331</v>
      </c>
      <c r="I19" s="54">
        <v>621</v>
      </c>
      <c r="J19" s="54">
        <v>22</v>
      </c>
      <c r="K19" s="55">
        <f t="shared" si="3"/>
        <v>643</v>
      </c>
      <c r="L19" s="54">
        <v>234</v>
      </c>
      <c r="M19" s="54">
        <f t="shared" si="4"/>
        <v>361</v>
      </c>
      <c r="N19" s="54">
        <v>595</v>
      </c>
      <c r="O19" s="54">
        <v>19</v>
      </c>
      <c r="P19" s="55">
        <f t="shared" si="5"/>
        <v>614</v>
      </c>
      <c r="Q19" s="54">
        <v>217</v>
      </c>
      <c r="R19" s="54">
        <f t="shared" si="6"/>
        <v>312</v>
      </c>
      <c r="S19" s="54">
        <v>529</v>
      </c>
      <c r="T19" s="54">
        <v>23</v>
      </c>
      <c r="U19" s="55">
        <f t="shared" si="9"/>
        <v>552</v>
      </c>
      <c r="V19" s="54">
        <v>233</v>
      </c>
      <c r="W19" s="54">
        <f t="shared" si="10"/>
        <v>285</v>
      </c>
      <c r="X19" s="54">
        <v>518</v>
      </c>
      <c r="Y19" s="54">
        <v>30</v>
      </c>
      <c r="Z19" s="55">
        <f t="shared" si="11"/>
        <v>548</v>
      </c>
      <c r="AA19" s="56">
        <f t="shared" si="12"/>
        <v>257</v>
      </c>
      <c r="AB19" s="56">
        <f t="shared" si="7"/>
        <v>326.20000000000005</v>
      </c>
      <c r="AC19" s="56">
        <f t="shared" si="13"/>
        <v>583.20000000000005</v>
      </c>
      <c r="AD19" s="56">
        <f t="shared" si="13"/>
        <v>23.6</v>
      </c>
      <c r="AE19" s="57">
        <f t="shared" si="8"/>
        <v>606.80000000000007</v>
      </c>
    </row>
    <row r="20" spans="1:31" x14ac:dyDescent="0.3">
      <c r="A20" s="53" t="s">
        <v>86</v>
      </c>
      <c r="B20" s="53">
        <v>158</v>
      </c>
      <c r="C20" s="54">
        <f t="shared" si="0"/>
        <v>385</v>
      </c>
      <c r="D20" s="54">
        <v>543</v>
      </c>
      <c r="E20" s="54">
        <v>2</v>
      </c>
      <c r="F20" s="55">
        <f t="shared" si="1"/>
        <v>545</v>
      </c>
      <c r="G20" s="54">
        <v>205</v>
      </c>
      <c r="H20" s="54">
        <f t="shared" si="2"/>
        <v>340</v>
      </c>
      <c r="I20" s="54">
        <v>545</v>
      </c>
      <c r="J20" s="54">
        <v>3</v>
      </c>
      <c r="K20" s="55">
        <f t="shared" si="3"/>
        <v>548</v>
      </c>
      <c r="L20" s="54">
        <v>219</v>
      </c>
      <c r="M20" s="54">
        <f t="shared" si="4"/>
        <v>270</v>
      </c>
      <c r="N20" s="54">
        <v>489</v>
      </c>
      <c r="O20" s="54">
        <v>4</v>
      </c>
      <c r="P20" s="55">
        <f t="shared" si="5"/>
        <v>493</v>
      </c>
      <c r="Q20" s="54">
        <v>167</v>
      </c>
      <c r="R20" s="54">
        <f t="shared" si="6"/>
        <v>271</v>
      </c>
      <c r="S20" s="54">
        <v>438</v>
      </c>
      <c r="T20" s="54">
        <v>0</v>
      </c>
      <c r="U20" s="55">
        <f t="shared" si="9"/>
        <v>438</v>
      </c>
      <c r="V20" s="54">
        <v>196</v>
      </c>
      <c r="W20" s="54">
        <f t="shared" si="10"/>
        <v>278</v>
      </c>
      <c r="X20" s="54">
        <v>474</v>
      </c>
      <c r="Y20" s="54">
        <v>4</v>
      </c>
      <c r="Z20" s="55">
        <f t="shared" si="11"/>
        <v>478</v>
      </c>
      <c r="AA20" s="56">
        <f t="shared" si="12"/>
        <v>189</v>
      </c>
      <c r="AB20" s="56">
        <f t="shared" si="7"/>
        <v>308.8</v>
      </c>
      <c r="AC20" s="56">
        <f t="shared" si="13"/>
        <v>497.8</v>
      </c>
      <c r="AD20" s="56">
        <f t="shared" si="13"/>
        <v>2.6</v>
      </c>
      <c r="AE20" s="72">
        <f t="shared" si="8"/>
        <v>500.40000000000003</v>
      </c>
    </row>
    <row r="21" spans="1:31" x14ac:dyDescent="0.3">
      <c r="A21" s="53" t="s">
        <v>10</v>
      </c>
      <c r="B21" s="53">
        <v>401</v>
      </c>
      <c r="C21" s="54">
        <f t="shared" si="0"/>
        <v>205</v>
      </c>
      <c r="D21" s="54">
        <v>606</v>
      </c>
      <c r="E21" s="54">
        <v>4</v>
      </c>
      <c r="F21" s="55">
        <f t="shared" si="1"/>
        <v>610</v>
      </c>
      <c r="G21" s="54">
        <v>397</v>
      </c>
      <c r="H21" s="54">
        <f t="shared" si="2"/>
        <v>216</v>
      </c>
      <c r="I21" s="54">
        <v>613</v>
      </c>
      <c r="J21" s="54">
        <v>3</v>
      </c>
      <c r="K21" s="55">
        <f t="shared" si="3"/>
        <v>616</v>
      </c>
      <c r="L21" s="54">
        <v>447</v>
      </c>
      <c r="M21" s="54">
        <f t="shared" si="4"/>
        <v>234</v>
      </c>
      <c r="N21" s="54">
        <v>681</v>
      </c>
      <c r="O21" s="54">
        <v>1</v>
      </c>
      <c r="P21" s="55">
        <f t="shared" si="5"/>
        <v>682</v>
      </c>
      <c r="Q21" s="54">
        <v>505</v>
      </c>
      <c r="R21" s="54">
        <f t="shared" si="6"/>
        <v>229</v>
      </c>
      <c r="S21" s="54">
        <v>734</v>
      </c>
      <c r="T21" s="54">
        <v>1</v>
      </c>
      <c r="U21" s="55">
        <f t="shared" si="9"/>
        <v>735</v>
      </c>
      <c r="V21" s="54">
        <v>560</v>
      </c>
      <c r="W21" s="54">
        <f t="shared" si="10"/>
        <v>245</v>
      </c>
      <c r="X21" s="54">
        <v>805</v>
      </c>
      <c r="Y21" s="54">
        <v>2</v>
      </c>
      <c r="Z21" s="55">
        <f>SUM(X21:Y21)</f>
        <v>807</v>
      </c>
      <c r="AA21" s="56">
        <f t="shared" si="12"/>
        <v>462</v>
      </c>
      <c r="AB21" s="56">
        <f t="shared" si="7"/>
        <v>225.79999999999995</v>
      </c>
      <c r="AC21" s="56">
        <f t="shared" si="13"/>
        <v>687.8</v>
      </c>
      <c r="AD21" s="56">
        <f t="shared" si="13"/>
        <v>2.2000000000000002</v>
      </c>
      <c r="AE21" s="57">
        <f t="shared" si="8"/>
        <v>690</v>
      </c>
    </row>
    <row r="22" spans="1:31" x14ac:dyDescent="0.3">
      <c r="A22" s="53" t="s">
        <v>11</v>
      </c>
      <c r="B22" s="53">
        <v>539</v>
      </c>
      <c r="C22" s="54">
        <f t="shared" si="0"/>
        <v>388</v>
      </c>
      <c r="D22" s="54">
        <v>927</v>
      </c>
      <c r="E22" s="54">
        <v>3</v>
      </c>
      <c r="F22" s="55">
        <f t="shared" si="1"/>
        <v>930</v>
      </c>
      <c r="G22" s="54">
        <v>600</v>
      </c>
      <c r="H22" s="54">
        <f t="shared" si="2"/>
        <v>489</v>
      </c>
      <c r="I22" s="54">
        <v>1089</v>
      </c>
      <c r="J22" s="54">
        <v>8</v>
      </c>
      <c r="K22" s="55">
        <f t="shared" si="3"/>
        <v>1097</v>
      </c>
      <c r="L22" s="54">
        <v>718</v>
      </c>
      <c r="M22" s="54">
        <f t="shared" si="4"/>
        <v>423</v>
      </c>
      <c r="N22" s="54">
        <v>1141</v>
      </c>
      <c r="O22" s="54">
        <v>4</v>
      </c>
      <c r="P22" s="55">
        <f t="shared" si="5"/>
        <v>1145</v>
      </c>
      <c r="Q22" s="54">
        <v>569</v>
      </c>
      <c r="R22" s="54">
        <f t="shared" si="6"/>
        <v>543</v>
      </c>
      <c r="S22" s="54">
        <v>1112</v>
      </c>
      <c r="T22" s="54">
        <v>4</v>
      </c>
      <c r="U22" s="55">
        <f t="shared" si="9"/>
        <v>1116</v>
      </c>
      <c r="V22" s="54">
        <v>570</v>
      </c>
      <c r="W22" s="54">
        <f t="shared" si="10"/>
        <v>606</v>
      </c>
      <c r="X22" s="54">
        <v>1176</v>
      </c>
      <c r="Y22" s="54">
        <v>3</v>
      </c>
      <c r="Z22" s="55">
        <f t="shared" ref="Z22:Z34" si="14">SUM(X22:Y22)</f>
        <v>1179</v>
      </c>
      <c r="AA22" s="56">
        <f t="shared" si="12"/>
        <v>599.20000000000005</v>
      </c>
      <c r="AB22" s="56">
        <f t="shared" si="7"/>
        <v>489.79999999999995</v>
      </c>
      <c r="AC22" s="56">
        <f t="shared" si="13"/>
        <v>1089</v>
      </c>
      <c r="AD22" s="56">
        <f t="shared" si="13"/>
        <v>4.4000000000000004</v>
      </c>
      <c r="AE22" s="57">
        <f t="shared" si="8"/>
        <v>1093.4000000000001</v>
      </c>
    </row>
    <row r="23" spans="1:31" x14ac:dyDescent="0.3">
      <c r="A23" s="53" t="s">
        <v>12</v>
      </c>
      <c r="B23" s="53">
        <v>302</v>
      </c>
      <c r="C23" s="54">
        <f t="shared" si="0"/>
        <v>812</v>
      </c>
      <c r="D23" s="54">
        <v>1114</v>
      </c>
      <c r="E23" s="54">
        <v>0</v>
      </c>
      <c r="F23" s="55">
        <f t="shared" si="1"/>
        <v>1114</v>
      </c>
      <c r="G23" s="54">
        <v>272</v>
      </c>
      <c r="H23" s="54">
        <f t="shared" si="2"/>
        <v>1053</v>
      </c>
      <c r="I23" s="54">
        <v>1325</v>
      </c>
      <c r="J23" s="54">
        <v>0</v>
      </c>
      <c r="K23" s="55">
        <f t="shared" si="3"/>
        <v>1325</v>
      </c>
      <c r="L23" s="54">
        <v>281</v>
      </c>
      <c r="M23" s="54">
        <f t="shared" si="4"/>
        <v>1079</v>
      </c>
      <c r="N23" s="54">
        <v>1360</v>
      </c>
      <c r="O23" s="54">
        <v>3</v>
      </c>
      <c r="P23" s="55">
        <f t="shared" si="5"/>
        <v>1363</v>
      </c>
      <c r="Q23" s="54">
        <v>275</v>
      </c>
      <c r="R23" s="54">
        <f t="shared" si="6"/>
        <v>1049</v>
      </c>
      <c r="S23" s="54">
        <v>1324</v>
      </c>
      <c r="T23" s="54">
        <v>37</v>
      </c>
      <c r="U23" s="55">
        <f t="shared" si="9"/>
        <v>1361</v>
      </c>
      <c r="V23" s="54">
        <v>286</v>
      </c>
      <c r="W23" s="54">
        <f t="shared" si="10"/>
        <v>1162</v>
      </c>
      <c r="X23" s="54">
        <v>1448</v>
      </c>
      <c r="Y23" s="54">
        <v>18</v>
      </c>
      <c r="Z23" s="55">
        <f t="shared" si="14"/>
        <v>1466</v>
      </c>
      <c r="AA23" s="56">
        <f t="shared" si="12"/>
        <v>283.2</v>
      </c>
      <c r="AB23" s="56">
        <f t="shared" si="7"/>
        <v>1031</v>
      </c>
      <c r="AC23" s="56">
        <f t="shared" si="13"/>
        <v>1314.2</v>
      </c>
      <c r="AD23" s="56">
        <f t="shared" si="13"/>
        <v>11.6</v>
      </c>
      <c r="AE23" s="57">
        <f t="shared" si="8"/>
        <v>1325.8</v>
      </c>
    </row>
    <row r="24" spans="1:31" x14ac:dyDescent="0.3">
      <c r="A24" s="53" t="s">
        <v>87</v>
      </c>
      <c r="B24" s="53">
        <v>131</v>
      </c>
      <c r="C24" s="54">
        <f t="shared" si="0"/>
        <v>309</v>
      </c>
      <c r="D24" s="54">
        <v>440</v>
      </c>
      <c r="E24" s="54">
        <v>0</v>
      </c>
      <c r="F24" s="55">
        <f t="shared" si="1"/>
        <v>440</v>
      </c>
      <c r="G24" s="54">
        <v>151</v>
      </c>
      <c r="H24" s="54">
        <f t="shared" si="2"/>
        <v>336</v>
      </c>
      <c r="I24" s="54">
        <v>487</v>
      </c>
      <c r="J24" s="54">
        <v>0</v>
      </c>
      <c r="K24" s="55">
        <f t="shared" si="3"/>
        <v>487</v>
      </c>
      <c r="L24" s="54">
        <v>159</v>
      </c>
      <c r="M24" s="54">
        <f t="shared" si="4"/>
        <v>324</v>
      </c>
      <c r="N24" s="54">
        <v>483</v>
      </c>
      <c r="O24" s="54">
        <v>0</v>
      </c>
      <c r="P24" s="55">
        <f t="shared" si="5"/>
        <v>483</v>
      </c>
      <c r="Q24" s="54">
        <v>120</v>
      </c>
      <c r="R24" s="54">
        <f t="shared" si="6"/>
        <v>273</v>
      </c>
      <c r="S24" s="54">
        <v>393</v>
      </c>
      <c r="T24" s="54">
        <v>0</v>
      </c>
      <c r="U24" s="55">
        <f t="shared" si="9"/>
        <v>393</v>
      </c>
      <c r="V24" s="54">
        <v>143</v>
      </c>
      <c r="W24" s="54">
        <f t="shared" si="10"/>
        <v>258</v>
      </c>
      <c r="X24" s="54">
        <v>401</v>
      </c>
      <c r="Y24" s="54">
        <v>1</v>
      </c>
      <c r="Z24" s="55">
        <f t="shared" si="14"/>
        <v>402</v>
      </c>
      <c r="AA24" s="56">
        <f t="shared" si="12"/>
        <v>140.80000000000001</v>
      </c>
      <c r="AB24" s="56">
        <f t="shared" si="7"/>
        <v>300</v>
      </c>
      <c r="AC24" s="56">
        <f t="shared" si="13"/>
        <v>440.8</v>
      </c>
      <c r="AD24" s="56">
        <f t="shared" si="13"/>
        <v>0.2</v>
      </c>
      <c r="AE24" s="57">
        <f t="shared" si="8"/>
        <v>441</v>
      </c>
    </row>
    <row r="25" spans="1:31" x14ac:dyDescent="0.3">
      <c r="A25" s="53" t="s">
        <v>55</v>
      </c>
      <c r="B25" s="53">
        <v>74</v>
      </c>
      <c r="C25" s="54">
        <f t="shared" si="0"/>
        <v>289</v>
      </c>
      <c r="D25" s="54">
        <v>363</v>
      </c>
      <c r="E25" s="54">
        <v>4</v>
      </c>
      <c r="F25" s="55">
        <f t="shared" si="1"/>
        <v>367</v>
      </c>
      <c r="G25" s="54">
        <v>80</v>
      </c>
      <c r="H25" s="54">
        <f t="shared" si="2"/>
        <v>314</v>
      </c>
      <c r="I25" s="54">
        <v>394</v>
      </c>
      <c r="J25" s="54">
        <v>3</v>
      </c>
      <c r="K25" s="55">
        <f t="shared" si="3"/>
        <v>397</v>
      </c>
      <c r="L25" s="54">
        <v>121</v>
      </c>
      <c r="M25" s="54">
        <f t="shared" si="4"/>
        <v>344</v>
      </c>
      <c r="N25" s="54">
        <v>465</v>
      </c>
      <c r="O25" s="54">
        <v>2</v>
      </c>
      <c r="P25" s="55">
        <f t="shared" si="5"/>
        <v>467</v>
      </c>
      <c r="Q25" s="54">
        <v>103</v>
      </c>
      <c r="R25" s="54">
        <f t="shared" si="6"/>
        <v>330</v>
      </c>
      <c r="S25" s="54">
        <v>433</v>
      </c>
      <c r="T25" s="54">
        <v>1</v>
      </c>
      <c r="U25" s="55">
        <f t="shared" si="9"/>
        <v>434</v>
      </c>
      <c r="V25" s="54">
        <v>124</v>
      </c>
      <c r="W25" s="54">
        <f t="shared" si="10"/>
        <v>398</v>
      </c>
      <c r="X25" s="54">
        <v>522</v>
      </c>
      <c r="Y25" s="54">
        <v>2</v>
      </c>
      <c r="Z25" s="55">
        <f t="shared" si="14"/>
        <v>524</v>
      </c>
      <c r="AA25" s="56">
        <f t="shared" si="12"/>
        <v>100.4</v>
      </c>
      <c r="AB25" s="56">
        <f t="shared" si="7"/>
        <v>335</v>
      </c>
      <c r="AC25" s="56">
        <f t="shared" si="13"/>
        <v>435.4</v>
      </c>
      <c r="AD25" s="56">
        <f t="shared" si="13"/>
        <v>2.4</v>
      </c>
      <c r="AE25" s="72">
        <f t="shared" si="8"/>
        <v>437.79999999999995</v>
      </c>
    </row>
    <row r="26" spans="1:31" x14ac:dyDescent="0.3">
      <c r="A26" s="53" t="s">
        <v>22</v>
      </c>
      <c r="B26" s="53">
        <v>119</v>
      </c>
      <c r="C26" s="54">
        <f t="shared" si="0"/>
        <v>272</v>
      </c>
      <c r="D26" s="54">
        <v>391</v>
      </c>
      <c r="E26" s="54">
        <v>198</v>
      </c>
      <c r="F26" s="55">
        <f t="shared" si="1"/>
        <v>589</v>
      </c>
      <c r="G26" s="54">
        <v>110</v>
      </c>
      <c r="H26" s="54">
        <f t="shared" si="2"/>
        <v>270</v>
      </c>
      <c r="I26" s="54">
        <v>380</v>
      </c>
      <c r="J26" s="54">
        <v>248</v>
      </c>
      <c r="K26" s="55">
        <f t="shared" si="3"/>
        <v>628</v>
      </c>
      <c r="L26" s="54">
        <v>131</v>
      </c>
      <c r="M26" s="54">
        <f t="shared" si="4"/>
        <v>279</v>
      </c>
      <c r="N26" s="54">
        <v>410</v>
      </c>
      <c r="O26" s="54">
        <v>239</v>
      </c>
      <c r="P26" s="55">
        <f t="shared" si="5"/>
        <v>649</v>
      </c>
      <c r="Q26" s="54">
        <v>99</v>
      </c>
      <c r="R26" s="54">
        <f t="shared" si="6"/>
        <v>202</v>
      </c>
      <c r="S26" s="54">
        <v>301</v>
      </c>
      <c r="T26" s="54">
        <v>230</v>
      </c>
      <c r="U26" s="55">
        <f t="shared" si="9"/>
        <v>531</v>
      </c>
      <c r="V26" s="54">
        <v>133</v>
      </c>
      <c r="W26" s="54">
        <f t="shared" si="10"/>
        <v>223</v>
      </c>
      <c r="X26" s="54">
        <v>356</v>
      </c>
      <c r="Y26" s="54">
        <v>231</v>
      </c>
      <c r="Z26" s="55">
        <f t="shared" si="14"/>
        <v>587</v>
      </c>
      <c r="AA26" s="56">
        <f>(B26+G26+L26+Q26+V26)/5</f>
        <v>118.4</v>
      </c>
      <c r="AB26" s="56">
        <f t="shared" si="7"/>
        <v>249.20000000000002</v>
      </c>
      <c r="AC26" s="56">
        <f t="shared" si="13"/>
        <v>367.6</v>
      </c>
      <c r="AD26" s="56">
        <f t="shared" si="13"/>
        <v>229.2</v>
      </c>
      <c r="AE26" s="57">
        <f t="shared" si="8"/>
        <v>596.79999999999995</v>
      </c>
    </row>
    <row r="27" spans="1:31" x14ac:dyDescent="0.3">
      <c r="A27" s="53" t="s">
        <v>13</v>
      </c>
      <c r="B27" s="53">
        <v>645</v>
      </c>
      <c r="C27" s="54">
        <f t="shared" si="0"/>
        <v>1019</v>
      </c>
      <c r="D27" s="54">
        <v>1664</v>
      </c>
      <c r="E27" s="54">
        <v>9</v>
      </c>
      <c r="F27" s="55">
        <f t="shared" si="1"/>
        <v>1673</v>
      </c>
      <c r="G27" s="54">
        <v>701</v>
      </c>
      <c r="H27" s="54">
        <f t="shared" si="2"/>
        <v>1236</v>
      </c>
      <c r="I27" s="54">
        <v>1937</v>
      </c>
      <c r="J27" s="54">
        <v>14</v>
      </c>
      <c r="K27" s="55">
        <f t="shared" si="3"/>
        <v>1951</v>
      </c>
      <c r="L27" s="54">
        <v>732</v>
      </c>
      <c r="M27" s="54">
        <f t="shared" si="4"/>
        <v>1181</v>
      </c>
      <c r="N27" s="54">
        <v>1913</v>
      </c>
      <c r="O27" s="54">
        <v>21</v>
      </c>
      <c r="P27" s="55">
        <f t="shared" si="5"/>
        <v>1934</v>
      </c>
      <c r="Q27" s="54">
        <v>721</v>
      </c>
      <c r="R27" s="54">
        <f t="shared" si="6"/>
        <v>1089</v>
      </c>
      <c r="S27" s="54">
        <v>1810</v>
      </c>
      <c r="T27" s="54">
        <v>34</v>
      </c>
      <c r="U27" s="55">
        <f t="shared" si="9"/>
        <v>1844</v>
      </c>
      <c r="V27" s="54">
        <v>789</v>
      </c>
      <c r="W27" s="54">
        <f t="shared" si="10"/>
        <v>1272</v>
      </c>
      <c r="X27" s="54">
        <v>2061</v>
      </c>
      <c r="Y27" s="54">
        <v>25</v>
      </c>
      <c r="Z27" s="55">
        <f t="shared" si="14"/>
        <v>2086</v>
      </c>
      <c r="AA27" s="56">
        <f t="shared" si="12"/>
        <v>717.6</v>
      </c>
      <c r="AB27" s="56">
        <f t="shared" si="7"/>
        <v>1159.4000000000001</v>
      </c>
      <c r="AC27" s="56">
        <f t="shared" si="13"/>
        <v>1877</v>
      </c>
      <c r="AD27" s="56">
        <f t="shared" si="13"/>
        <v>20.6</v>
      </c>
      <c r="AE27" s="57">
        <f t="shared" si="8"/>
        <v>1897.6</v>
      </c>
    </row>
    <row r="28" spans="1:31" x14ac:dyDescent="0.3">
      <c r="A28" s="53" t="s">
        <v>40</v>
      </c>
      <c r="B28" s="53">
        <v>216</v>
      </c>
      <c r="C28" s="54">
        <f t="shared" si="0"/>
        <v>91</v>
      </c>
      <c r="D28" s="54">
        <v>307</v>
      </c>
      <c r="E28" s="54">
        <v>2</v>
      </c>
      <c r="F28" s="55">
        <f t="shared" si="1"/>
        <v>309</v>
      </c>
      <c r="G28" s="54">
        <v>188</v>
      </c>
      <c r="H28" s="54">
        <f t="shared" si="2"/>
        <v>121</v>
      </c>
      <c r="I28" s="54">
        <v>309</v>
      </c>
      <c r="J28" s="54">
        <v>3</v>
      </c>
      <c r="K28" s="55">
        <f t="shared" si="3"/>
        <v>312</v>
      </c>
      <c r="L28" s="54">
        <v>223</v>
      </c>
      <c r="M28" s="54">
        <f t="shared" si="4"/>
        <v>114</v>
      </c>
      <c r="N28" s="54">
        <v>337</v>
      </c>
      <c r="O28" s="54">
        <v>6</v>
      </c>
      <c r="P28" s="55">
        <f t="shared" si="5"/>
        <v>343</v>
      </c>
      <c r="Q28" s="54">
        <v>199</v>
      </c>
      <c r="R28" s="54">
        <f t="shared" si="6"/>
        <v>118</v>
      </c>
      <c r="S28" s="54">
        <v>317</v>
      </c>
      <c r="T28" s="54">
        <v>3</v>
      </c>
      <c r="U28" s="55">
        <f t="shared" si="9"/>
        <v>320</v>
      </c>
      <c r="V28" s="54">
        <v>227</v>
      </c>
      <c r="W28" s="54">
        <f t="shared" si="10"/>
        <v>136</v>
      </c>
      <c r="X28" s="54">
        <v>363</v>
      </c>
      <c r="Y28" s="54">
        <v>3</v>
      </c>
      <c r="Z28" s="55">
        <f t="shared" si="14"/>
        <v>366</v>
      </c>
      <c r="AA28" s="56">
        <f t="shared" si="12"/>
        <v>210.6</v>
      </c>
      <c r="AB28" s="56">
        <f t="shared" si="7"/>
        <v>116.00000000000003</v>
      </c>
      <c r="AC28" s="56">
        <f t="shared" si="13"/>
        <v>326.60000000000002</v>
      </c>
      <c r="AD28" s="56">
        <f t="shared" si="13"/>
        <v>3.4</v>
      </c>
      <c r="AE28" s="57">
        <f t="shared" si="8"/>
        <v>330</v>
      </c>
    </row>
    <row r="29" spans="1:31" x14ac:dyDescent="0.3">
      <c r="A29" s="53" t="s">
        <v>24</v>
      </c>
      <c r="B29" s="53">
        <v>151</v>
      </c>
      <c r="C29" s="54">
        <f t="shared" si="0"/>
        <v>300</v>
      </c>
      <c r="D29" s="54">
        <v>451</v>
      </c>
      <c r="E29" s="54">
        <v>9</v>
      </c>
      <c r="F29" s="55">
        <f t="shared" si="1"/>
        <v>460</v>
      </c>
      <c r="G29" s="54">
        <v>134</v>
      </c>
      <c r="H29" s="54">
        <f t="shared" si="2"/>
        <v>380</v>
      </c>
      <c r="I29" s="54">
        <v>514</v>
      </c>
      <c r="J29" s="54">
        <v>11</v>
      </c>
      <c r="K29" s="55">
        <f t="shared" si="3"/>
        <v>525</v>
      </c>
      <c r="L29" s="54">
        <v>156</v>
      </c>
      <c r="M29" s="54">
        <f t="shared" si="4"/>
        <v>342</v>
      </c>
      <c r="N29" s="54">
        <v>498</v>
      </c>
      <c r="O29" s="54">
        <v>8</v>
      </c>
      <c r="P29" s="55">
        <f t="shared" si="5"/>
        <v>506</v>
      </c>
      <c r="Q29" s="54">
        <v>126</v>
      </c>
      <c r="R29" s="54">
        <f t="shared" si="6"/>
        <v>309</v>
      </c>
      <c r="S29" s="54">
        <v>435</v>
      </c>
      <c r="T29" s="54">
        <v>0</v>
      </c>
      <c r="U29" s="55">
        <f t="shared" si="9"/>
        <v>435</v>
      </c>
      <c r="V29" s="54">
        <v>155</v>
      </c>
      <c r="W29" s="54">
        <f t="shared" si="10"/>
        <v>284</v>
      </c>
      <c r="X29" s="54">
        <v>439</v>
      </c>
      <c r="Y29" s="54">
        <v>4</v>
      </c>
      <c r="Z29" s="55">
        <f t="shared" si="14"/>
        <v>443</v>
      </c>
      <c r="AA29" s="56">
        <f t="shared" si="12"/>
        <v>144.4</v>
      </c>
      <c r="AB29" s="56">
        <f t="shared" si="7"/>
        <v>323</v>
      </c>
      <c r="AC29" s="56">
        <f t="shared" si="13"/>
        <v>467.4</v>
      </c>
      <c r="AD29" s="56">
        <f t="shared" si="13"/>
        <v>6.4</v>
      </c>
      <c r="AE29" s="72">
        <f t="shared" si="8"/>
        <v>473.79999999999995</v>
      </c>
    </row>
    <row r="30" spans="1:31" x14ac:dyDescent="0.3">
      <c r="A30" s="53" t="s">
        <v>88</v>
      </c>
      <c r="B30" s="53">
        <v>196</v>
      </c>
      <c r="C30" s="54">
        <f t="shared" si="0"/>
        <v>266</v>
      </c>
      <c r="D30" s="54">
        <v>462</v>
      </c>
      <c r="E30" s="54">
        <v>10</v>
      </c>
      <c r="F30" s="55">
        <f t="shared" si="1"/>
        <v>472</v>
      </c>
      <c r="G30" s="54">
        <v>191</v>
      </c>
      <c r="H30" s="54">
        <f t="shared" si="2"/>
        <v>238</v>
      </c>
      <c r="I30" s="54">
        <v>429</v>
      </c>
      <c r="J30" s="54">
        <v>0</v>
      </c>
      <c r="K30" s="55">
        <f t="shared" si="3"/>
        <v>429</v>
      </c>
      <c r="L30" s="54">
        <v>152</v>
      </c>
      <c r="M30" s="54">
        <f t="shared" si="4"/>
        <v>201</v>
      </c>
      <c r="N30" s="54">
        <v>353</v>
      </c>
      <c r="O30" s="54">
        <v>0</v>
      </c>
      <c r="P30" s="55">
        <f t="shared" si="5"/>
        <v>353</v>
      </c>
      <c r="Q30" s="54">
        <v>96</v>
      </c>
      <c r="R30" s="54">
        <f t="shared" si="6"/>
        <v>205</v>
      </c>
      <c r="S30" s="54">
        <v>301</v>
      </c>
      <c r="T30" s="54">
        <v>0</v>
      </c>
      <c r="U30" s="55">
        <f t="shared" si="9"/>
        <v>301</v>
      </c>
      <c r="V30" s="54">
        <v>136</v>
      </c>
      <c r="W30" s="54">
        <f t="shared" si="10"/>
        <v>161</v>
      </c>
      <c r="X30" s="54">
        <v>297</v>
      </c>
      <c r="Y30" s="54">
        <v>0</v>
      </c>
      <c r="Z30" s="55">
        <f t="shared" si="14"/>
        <v>297</v>
      </c>
      <c r="AA30" s="56">
        <f t="shared" si="12"/>
        <v>154.19999999999999</v>
      </c>
      <c r="AB30" s="56">
        <f t="shared" si="7"/>
        <v>214.2</v>
      </c>
      <c r="AC30" s="56">
        <f t="shared" si="13"/>
        <v>368.4</v>
      </c>
      <c r="AD30" s="56">
        <f t="shared" si="13"/>
        <v>2</v>
      </c>
      <c r="AE30" s="57">
        <f t="shared" si="8"/>
        <v>370.4</v>
      </c>
    </row>
    <row r="31" spans="1:31" x14ac:dyDescent="0.3">
      <c r="A31" s="53" t="s">
        <v>14</v>
      </c>
      <c r="B31" s="53">
        <v>430</v>
      </c>
      <c r="C31" s="54">
        <f t="shared" si="0"/>
        <v>375</v>
      </c>
      <c r="D31" s="54">
        <v>805</v>
      </c>
      <c r="E31" s="54">
        <v>0</v>
      </c>
      <c r="F31" s="55">
        <f t="shared" si="1"/>
        <v>805</v>
      </c>
      <c r="G31" s="54">
        <v>384</v>
      </c>
      <c r="H31" s="54">
        <f t="shared" si="2"/>
        <v>293</v>
      </c>
      <c r="I31" s="54">
        <v>677</v>
      </c>
      <c r="J31" s="54">
        <v>0</v>
      </c>
      <c r="K31" s="55">
        <f t="shared" si="3"/>
        <v>677</v>
      </c>
      <c r="L31" s="54">
        <v>336</v>
      </c>
      <c r="M31" s="54">
        <f t="shared" si="4"/>
        <v>293</v>
      </c>
      <c r="N31" s="54">
        <v>629</v>
      </c>
      <c r="O31" s="54">
        <v>3</v>
      </c>
      <c r="P31" s="55">
        <f t="shared" si="5"/>
        <v>632</v>
      </c>
      <c r="Q31" s="54">
        <v>354</v>
      </c>
      <c r="R31" s="54">
        <f t="shared" si="6"/>
        <v>344</v>
      </c>
      <c r="S31" s="54">
        <v>698</v>
      </c>
      <c r="T31" s="54">
        <v>1</v>
      </c>
      <c r="U31" s="55">
        <f t="shared" si="9"/>
        <v>699</v>
      </c>
      <c r="V31" s="54">
        <v>424</v>
      </c>
      <c r="W31" s="54">
        <f t="shared" si="10"/>
        <v>415</v>
      </c>
      <c r="X31" s="54">
        <v>839</v>
      </c>
      <c r="Y31" s="54">
        <v>0</v>
      </c>
      <c r="Z31" s="55">
        <f t="shared" si="14"/>
        <v>839</v>
      </c>
      <c r="AA31" s="56">
        <f t="shared" si="12"/>
        <v>385.6</v>
      </c>
      <c r="AB31" s="56">
        <f t="shared" si="7"/>
        <v>344</v>
      </c>
      <c r="AC31" s="56">
        <f t="shared" si="13"/>
        <v>729.6</v>
      </c>
      <c r="AD31" s="56">
        <f t="shared" si="13"/>
        <v>0.8</v>
      </c>
      <c r="AE31" s="72">
        <f t="shared" si="8"/>
        <v>730.4</v>
      </c>
    </row>
    <row r="32" spans="1:31" x14ac:dyDescent="0.3">
      <c r="A32" s="53" t="s">
        <v>59</v>
      </c>
      <c r="B32" s="53">
        <v>57</v>
      </c>
      <c r="C32" s="54">
        <f t="shared" si="0"/>
        <v>305</v>
      </c>
      <c r="D32" s="54">
        <v>362</v>
      </c>
      <c r="E32" s="54">
        <v>1</v>
      </c>
      <c r="F32" s="55">
        <f t="shared" si="1"/>
        <v>363</v>
      </c>
      <c r="G32" s="54">
        <v>58</v>
      </c>
      <c r="H32" s="54">
        <f t="shared" si="2"/>
        <v>265</v>
      </c>
      <c r="I32" s="54">
        <v>323</v>
      </c>
      <c r="J32" s="54">
        <v>0</v>
      </c>
      <c r="K32" s="55">
        <f t="shared" si="3"/>
        <v>323</v>
      </c>
      <c r="L32" s="54">
        <v>48</v>
      </c>
      <c r="M32" s="54">
        <f t="shared" si="4"/>
        <v>249</v>
      </c>
      <c r="N32" s="54">
        <v>297</v>
      </c>
      <c r="O32" s="54">
        <v>0</v>
      </c>
      <c r="P32" s="55">
        <f t="shared" si="5"/>
        <v>297</v>
      </c>
      <c r="Q32" s="54">
        <v>59</v>
      </c>
      <c r="R32" s="54">
        <f t="shared" si="6"/>
        <v>219</v>
      </c>
      <c r="S32" s="54">
        <v>278</v>
      </c>
      <c r="T32" s="54">
        <v>1</v>
      </c>
      <c r="U32" s="55">
        <f t="shared" si="9"/>
        <v>279</v>
      </c>
      <c r="V32" s="54">
        <v>87</v>
      </c>
      <c r="W32" s="54">
        <f t="shared" si="10"/>
        <v>219</v>
      </c>
      <c r="X32" s="54">
        <v>306</v>
      </c>
      <c r="Y32" s="54">
        <v>0</v>
      </c>
      <c r="Z32" s="55">
        <f t="shared" si="14"/>
        <v>306</v>
      </c>
      <c r="AA32" s="56">
        <f t="shared" si="12"/>
        <v>61.8</v>
      </c>
      <c r="AB32" s="56">
        <f t="shared" si="7"/>
        <v>251.39999999999998</v>
      </c>
      <c r="AC32" s="56">
        <f t="shared" si="13"/>
        <v>313.2</v>
      </c>
      <c r="AD32" s="56">
        <f t="shared" si="13"/>
        <v>0.4</v>
      </c>
      <c r="AE32" s="72">
        <f t="shared" si="8"/>
        <v>313.59999999999997</v>
      </c>
    </row>
    <row r="33" spans="1:31" x14ac:dyDescent="0.3">
      <c r="A33" s="53" t="s">
        <v>89</v>
      </c>
      <c r="B33" s="53">
        <v>113</v>
      </c>
      <c r="C33" s="54">
        <f t="shared" si="0"/>
        <v>461</v>
      </c>
      <c r="D33" s="54">
        <v>574</v>
      </c>
      <c r="E33" s="54">
        <v>14</v>
      </c>
      <c r="F33" s="55">
        <f t="shared" si="1"/>
        <v>588</v>
      </c>
      <c r="G33" s="54">
        <v>111</v>
      </c>
      <c r="H33" s="54">
        <f t="shared" si="2"/>
        <v>500</v>
      </c>
      <c r="I33" s="54">
        <v>611</v>
      </c>
      <c r="J33" s="54">
        <v>2</v>
      </c>
      <c r="K33" s="55">
        <f t="shared" si="3"/>
        <v>613</v>
      </c>
      <c r="L33" s="54">
        <v>120</v>
      </c>
      <c r="M33" s="54">
        <f t="shared" si="4"/>
        <v>444</v>
      </c>
      <c r="N33" s="54">
        <v>564</v>
      </c>
      <c r="O33" s="54">
        <v>6</v>
      </c>
      <c r="P33" s="55">
        <f t="shared" si="5"/>
        <v>570</v>
      </c>
      <c r="Q33" s="54">
        <v>107</v>
      </c>
      <c r="R33" s="54">
        <f t="shared" si="6"/>
        <v>401</v>
      </c>
      <c r="S33" s="54">
        <v>508</v>
      </c>
      <c r="T33" s="54">
        <v>5</v>
      </c>
      <c r="U33" s="55">
        <f t="shared" si="9"/>
        <v>513</v>
      </c>
      <c r="V33" s="54">
        <v>135</v>
      </c>
      <c r="W33" s="54">
        <f t="shared" si="10"/>
        <v>360</v>
      </c>
      <c r="X33" s="54">
        <v>495</v>
      </c>
      <c r="Y33" s="54">
        <v>5</v>
      </c>
      <c r="Z33" s="55">
        <f t="shared" si="14"/>
        <v>500</v>
      </c>
      <c r="AA33" s="56">
        <f t="shared" si="12"/>
        <v>117.2</v>
      </c>
      <c r="AB33" s="56">
        <f t="shared" si="7"/>
        <v>433.2</v>
      </c>
      <c r="AC33" s="56">
        <f t="shared" si="13"/>
        <v>550.4</v>
      </c>
      <c r="AD33" s="56">
        <f t="shared" si="13"/>
        <v>6.4</v>
      </c>
      <c r="AE33" s="72">
        <f t="shared" si="8"/>
        <v>556.79999999999995</v>
      </c>
    </row>
    <row r="34" spans="1:31" x14ac:dyDescent="0.3">
      <c r="A34" s="53" t="s">
        <v>15</v>
      </c>
      <c r="B34" s="53">
        <v>267</v>
      </c>
      <c r="C34" s="54">
        <f t="shared" si="0"/>
        <v>366</v>
      </c>
      <c r="D34" s="54">
        <v>633</v>
      </c>
      <c r="E34" s="54">
        <v>1</v>
      </c>
      <c r="F34" s="55">
        <f t="shared" si="1"/>
        <v>634</v>
      </c>
      <c r="G34" s="54">
        <v>217</v>
      </c>
      <c r="H34" s="54">
        <f t="shared" si="2"/>
        <v>325</v>
      </c>
      <c r="I34" s="54">
        <v>542</v>
      </c>
      <c r="J34" s="54">
        <v>0</v>
      </c>
      <c r="K34" s="55">
        <f t="shared" si="3"/>
        <v>542</v>
      </c>
      <c r="L34" s="54">
        <v>190</v>
      </c>
      <c r="M34" s="54">
        <f t="shared" si="4"/>
        <v>203</v>
      </c>
      <c r="N34" s="54">
        <v>393</v>
      </c>
      <c r="O34" s="54">
        <v>0</v>
      </c>
      <c r="P34" s="55">
        <f t="shared" si="5"/>
        <v>393</v>
      </c>
      <c r="Q34" s="54">
        <v>201</v>
      </c>
      <c r="R34" s="54">
        <f t="shared" si="6"/>
        <v>248</v>
      </c>
      <c r="S34" s="54">
        <v>449</v>
      </c>
      <c r="T34" s="54">
        <v>1</v>
      </c>
      <c r="U34" s="55">
        <f t="shared" si="9"/>
        <v>450</v>
      </c>
      <c r="V34" s="54">
        <v>238</v>
      </c>
      <c r="W34" s="54">
        <f t="shared" si="10"/>
        <v>201</v>
      </c>
      <c r="X34" s="54">
        <v>439</v>
      </c>
      <c r="Y34" s="54">
        <v>0</v>
      </c>
      <c r="Z34" s="55">
        <f t="shared" si="14"/>
        <v>439</v>
      </c>
      <c r="AA34" s="56">
        <f t="shared" si="12"/>
        <v>222.6</v>
      </c>
      <c r="AB34" s="56">
        <f t="shared" si="7"/>
        <v>268.60000000000002</v>
      </c>
      <c r="AC34" s="56">
        <f t="shared" si="13"/>
        <v>491.2</v>
      </c>
      <c r="AD34" s="56">
        <f t="shared" si="13"/>
        <v>0.4</v>
      </c>
      <c r="AE34" s="72">
        <f t="shared" si="8"/>
        <v>491.59999999999997</v>
      </c>
    </row>
    <row r="35" spans="1:31" x14ac:dyDescent="0.3">
      <c r="A35" s="58"/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</row>
    <row r="36" spans="1:31" x14ac:dyDescent="0.3">
      <c r="A36" s="60" t="s">
        <v>90</v>
      </c>
      <c r="B36" s="60">
        <v>6662</v>
      </c>
      <c r="C36" s="54">
        <f t="shared" ref="C36" si="15">D36-B36</f>
        <v>13804</v>
      </c>
      <c r="D36" s="60">
        <v>20466</v>
      </c>
      <c r="E36" s="60">
        <v>397</v>
      </c>
      <c r="F36" s="61">
        <f>D36+E36</f>
        <v>20863</v>
      </c>
      <c r="G36" s="60">
        <v>6540</v>
      </c>
      <c r="H36" s="54">
        <f t="shared" ref="H36" si="16">I36-G36</f>
        <v>14765</v>
      </c>
      <c r="I36" s="60">
        <v>21305</v>
      </c>
      <c r="J36" s="60">
        <v>425</v>
      </c>
      <c r="K36" s="61">
        <f>I36+J36</f>
        <v>21730</v>
      </c>
      <c r="L36" s="60">
        <v>6972</v>
      </c>
      <c r="M36" s="54">
        <f t="shared" ref="M36" si="17">N36-L36</f>
        <v>13991</v>
      </c>
      <c r="N36" s="60">
        <v>20963</v>
      </c>
      <c r="O36" s="60">
        <v>506</v>
      </c>
      <c r="P36" s="61">
        <f>N36+O36</f>
        <v>21469</v>
      </c>
      <c r="Q36" s="60">
        <v>6188</v>
      </c>
      <c r="R36" s="60">
        <f>S36-Q36</f>
        <v>12831</v>
      </c>
      <c r="S36" s="60">
        <v>19019</v>
      </c>
      <c r="T36" s="60">
        <v>566</v>
      </c>
      <c r="U36" s="61">
        <f>SUM(S36:T36)</f>
        <v>19585</v>
      </c>
      <c r="V36" s="60">
        <v>6899</v>
      </c>
      <c r="W36" s="60">
        <f>X36-V36</f>
        <v>13898</v>
      </c>
      <c r="X36" s="60">
        <v>20797</v>
      </c>
      <c r="Y36" s="60">
        <v>570</v>
      </c>
      <c r="Z36" s="61">
        <f>SUM(X36:Y36)</f>
        <v>21367</v>
      </c>
      <c r="AA36" s="56">
        <f>(B36+G36+L36+Q36+V36)/5</f>
        <v>6652.2</v>
      </c>
      <c r="AB36" s="56">
        <f t="shared" ref="AB36" si="18">AC36-AA36</f>
        <v>13857.8</v>
      </c>
      <c r="AC36" s="56">
        <f>(D36+I36+N36+S36+X36)/5</f>
        <v>20510</v>
      </c>
      <c r="AD36" s="56">
        <f>(E36+J36+O36+T36+Y36)/5</f>
        <v>492.8</v>
      </c>
      <c r="AE36" s="62">
        <f>AC36+AD36</f>
        <v>21002.799999999999</v>
      </c>
    </row>
    <row r="38" spans="1:31" x14ac:dyDescent="0.3">
      <c r="A38" s="50" t="s">
        <v>91</v>
      </c>
    </row>
    <row r="39" spans="1:31" x14ac:dyDescent="0.3">
      <c r="A39" s="50" t="s">
        <v>92</v>
      </c>
    </row>
    <row r="41" spans="1:31" x14ac:dyDescent="0.3">
      <c r="A41" s="50" t="s">
        <v>93</v>
      </c>
    </row>
    <row r="44" spans="1:31" x14ac:dyDescent="0.3">
      <c r="F44" s="73"/>
    </row>
  </sheetData>
  <mergeCells count="25">
    <mergeCell ref="AD4:AD5"/>
    <mergeCell ref="A3:A5"/>
    <mergeCell ref="B3:F3"/>
    <mergeCell ref="G3:K3"/>
    <mergeCell ref="L3:P3"/>
    <mergeCell ref="Q3:U3"/>
    <mergeCell ref="Q4:S4"/>
    <mergeCell ref="T4:T5"/>
    <mergeCell ref="U4:U5"/>
    <mergeCell ref="AE4:AE5"/>
    <mergeCell ref="AA3:AE3"/>
    <mergeCell ref="B4:D4"/>
    <mergeCell ref="E4:E5"/>
    <mergeCell ref="F4:F5"/>
    <mergeCell ref="G4:I4"/>
    <mergeCell ref="J4:J5"/>
    <mergeCell ref="K4:K5"/>
    <mergeCell ref="L4:N4"/>
    <mergeCell ref="O4:O5"/>
    <mergeCell ref="P4:P5"/>
    <mergeCell ref="V3:Z3"/>
    <mergeCell ref="V4:X4"/>
    <mergeCell ref="Y4:Y5"/>
    <mergeCell ref="Z4:Z5"/>
    <mergeCell ref="AA4:AC4"/>
  </mergeCells>
  <pageMargins left="0.31496062992125984" right="0.31496062992125984" top="0.35433070866141736" bottom="0.15748031496062992" header="0.31496062992125984" footer="0.31496062992125984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CGM</vt:lpstr>
      <vt:lpstr>COMin</vt:lpstr>
      <vt:lpstr>CDP</vt:lpstr>
      <vt:lpstr>CPA</vt:lpstr>
      <vt:lpstr>IPM</vt:lpstr>
      <vt:lpstr>USSM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di Microsoft Office</dc:creator>
  <cp:keywords/>
  <dc:description/>
  <cp:lastModifiedBy>Monia Baccaille</cp:lastModifiedBy>
  <cp:revision/>
  <dcterms:created xsi:type="dcterms:W3CDTF">2020-05-28T11:00:58Z</dcterms:created>
  <dcterms:modified xsi:type="dcterms:W3CDTF">2023-01-20T13:12:06Z</dcterms:modified>
  <cp:category/>
  <cp:contentStatus/>
</cp:coreProperties>
</file>